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Excel/"/>
    </mc:Choice>
  </mc:AlternateContent>
  <xr:revisionPtr revIDLastSave="1314" documentId="8_{D4C830F2-2522-4B5C-A165-B0333964C062}" xr6:coauthVersionLast="47" xr6:coauthVersionMax="47" xr10:uidLastSave="{62212C3E-DEF1-4A59-BAC8-914EFFE47650}"/>
  <bookViews>
    <workbookView xWindow="-120" yWindow="-120" windowWidth="25440" windowHeight="15270" tabRatio="849" xr2:uid="{B17C97B3-74A1-40D9-BD17-CE10A8E9EC82}"/>
  </bookViews>
  <sheets>
    <sheet name="Štatistické funkcie" sheetId="2" r:id="rId1"/>
    <sheet name="Rovnomerné vs Normálne" sheetId="1" r:id="rId2"/>
    <sheet name="Cvičenie SF.1" sheetId="3" r:id="rId3"/>
    <sheet name="Cvičenie SF.2" sheetId="4" r:id="rId4"/>
    <sheet name="Cvičenie SF.3" sheetId="5" r:id="rId5"/>
    <sheet name="Cvičenie SF.4" sheetId="6" r:id="rId6"/>
    <sheet name="Cvičenie SF.5a" sheetId="7" r:id="rId7"/>
    <sheet name="Cvičenie SF.5b" sheetId="9" r:id="rId8"/>
    <sheet name="Cvičenie SF.5c" sheetId="10" r:id="rId9"/>
    <sheet name="Cvičenie SF.6" sheetId="8" r:id="rId10"/>
  </sheets>
  <definedNames>
    <definedName name="_xlchart.v1.0" hidden="1">'Štatistické funkcie'!$I$10:$AN$10</definedName>
    <definedName name="_xlchart.v1.1" hidden="1">'Rovnomerné vs Normálne'!$A$3:$A$1002</definedName>
    <definedName name="_xlchart.v1.2" hidden="1">'Rovnomerné vs Normálne'!$C$2</definedName>
    <definedName name="_xlchart.v1.3" hidden="1">'Rovnomerné vs Normálne'!$C$3:$C$1002</definedName>
    <definedName name="_xlchart.v1.4" hidden="1">'Rovnomerné vs Normálne'!$B$2</definedName>
    <definedName name="_xlchart.v1.5" hidden="1">'Rovnomerné vs Normálne'!$B$3:$B$1002</definedName>
  </definedNames>
  <calcPr calcId="191029" iterateCount="30000" iterateDelta="9.9999999999999995E-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D83" i="2" a="1"/>
  <c r="D83" i="2" s="1"/>
  <c r="C83" i="2" a="1"/>
  <c r="C83" i="2" s="1"/>
  <c r="F79" i="2"/>
  <c r="F83" i="2" a="1"/>
  <c r="F83" i="2" s="1"/>
  <c r="H83" i="2" s="1" a="1"/>
  <c r="H83" i="2" s="1"/>
  <c r="F47" i="2" a="1"/>
  <c r="F47" i="2" s="1"/>
  <c r="F97" i="2" a="1"/>
  <c r="F97" i="2" s="1"/>
  <c r="G77" i="2"/>
  <c r="G79" i="2"/>
  <c r="G78" i="2"/>
  <c r="G83" i="2"/>
  <c r="G97" i="2"/>
  <c r="G81" i="2"/>
  <c r="E7" i="2" l="1" a="1"/>
  <c r="E7" i="2" s="1"/>
  <c r="G26" i="2"/>
  <c r="G60" i="2"/>
  <c r="G58" i="2"/>
  <c r="G59" i="2"/>
  <c r="G28" i="2"/>
  <c r="G54" i="2"/>
  <c r="G56" i="2"/>
  <c r="C53" i="2" l="1" a="1"/>
  <c r="A7" i="2" a="1"/>
  <c r="F41" i="2"/>
  <c r="F40" i="2"/>
  <c r="F39" i="2"/>
  <c r="F37" i="2"/>
  <c r="F38" i="2"/>
  <c r="F36" i="2"/>
  <c r="F78" i="2"/>
  <c r="A108" i="2" a="1"/>
  <c r="B108" i="2" s="1"/>
  <c r="D4" i="2"/>
  <c r="D3" i="2"/>
  <c r="G108" i="2"/>
  <c r="G55" i="2"/>
  <c r="G109" i="2"/>
  <c r="G53" i="2"/>
  <c r="G39" i="2"/>
  <c r="G2" i="2"/>
  <c r="G3" i="2"/>
  <c r="G40" i="2"/>
  <c r="G36" i="2"/>
  <c r="G41" i="2"/>
  <c r="G37" i="2"/>
  <c r="G57" i="2"/>
  <c r="G7" i="2"/>
  <c r="G18" i="2"/>
  <c r="G38" i="2"/>
  <c r="G4" i="2"/>
  <c r="A7" i="2" l="1"/>
  <c r="I10" i="2" s="1" a="1"/>
  <c r="I10" i="2" s="1"/>
  <c r="C53" i="2"/>
  <c r="F60" i="2" s="1"/>
  <c r="F3" i="2"/>
  <c r="F4" i="2"/>
  <c r="F2" i="2"/>
  <c r="B111" i="2"/>
  <c r="D109" i="2"/>
  <c r="A108" i="2"/>
  <c r="A111" i="2"/>
  <c r="C109" i="2"/>
  <c r="D110" i="2"/>
  <c r="E110" i="2"/>
  <c r="B109" i="2"/>
  <c r="A109" i="2"/>
  <c r="C110" i="2"/>
  <c r="E108" i="2"/>
  <c r="E111" i="2"/>
  <c r="B110" i="2"/>
  <c r="D108" i="2"/>
  <c r="D111" i="2"/>
  <c r="A110" i="2"/>
  <c r="C108" i="2"/>
  <c r="C111" i="2"/>
  <c r="E109" i="2"/>
  <c r="F105" i="2"/>
  <c r="F104" i="2"/>
  <c r="F96" i="2"/>
  <c r="F95" i="2"/>
  <c r="F94" i="2"/>
  <c r="F93" i="2"/>
  <c r="F82" i="2"/>
  <c r="F80" i="2"/>
  <c r="F77" i="2"/>
  <c r="G82" i="2"/>
  <c r="G95" i="2"/>
  <c r="G93" i="2"/>
  <c r="G104" i="2"/>
  <c r="G94" i="2"/>
  <c r="G80" i="2"/>
  <c r="G96" i="2"/>
  <c r="G105" i="2"/>
  <c r="F7" i="2" l="1" a="1"/>
  <c r="F7" i="2" s="1"/>
  <c r="F56" i="2"/>
  <c r="F59" i="2" a="1"/>
  <c r="F59" i="2" s="1"/>
  <c r="F53" i="2"/>
  <c r="F58" i="2"/>
  <c r="F54" i="2"/>
  <c r="F55" i="2"/>
  <c r="F57" i="2"/>
  <c r="F109" i="2"/>
  <c r="F108" i="2"/>
  <c r="F34" i="2"/>
  <c r="F70" i="2"/>
  <c r="F69" i="2"/>
  <c r="F66" i="2"/>
  <c r="F65" i="2"/>
  <c r="E20" i="2"/>
  <c r="E18" i="2"/>
  <c r="G66" i="2"/>
  <c r="G69" i="2"/>
  <c r="G27" i="2"/>
  <c r="G34" i="2"/>
  <c r="G25" i="2"/>
  <c r="G65" i="2"/>
  <c r="G19" i="2"/>
  <c r="G47" i="2"/>
  <c r="G46" i="2"/>
  <c r="G29" i="2"/>
  <c r="G70" i="2"/>
  <c r="G45" i="2"/>
  <c r="F19" i="2" l="1"/>
  <c r="F18" i="2"/>
  <c r="F46" i="2"/>
  <c r="F45" i="2"/>
  <c r="E29" i="2"/>
  <c r="E27" i="2"/>
  <c r="E26" i="2"/>
  <c r="E28" i="2"/>
  <c r="E25" i="2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 s="1"/>
  <c r="B253" i="1"/>
  <c r="C253" i="1" s="1"/>
  <c r="B254" i="1"/>
  <c r="C254" i="1" s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 s="1"/>
  <c r="B269" i="1"/>
  <c r="C269" i="1" s="1"/>
  <c r="B270" i="1"/>
  <c r="C270" i="1" s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 s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 s="1"/>
  <c r="B300" i="1"/>
  <c r="C300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C311" i="1" s="1"/>
  <c r="B312" i="1"/>
  <c r="C312" i="1" s="1"/>
  <c r="B313" i="1"/>
  <c r="C313" i="1" s="1"/>
  <c r="B314" i="1"/>
  <c r="C314" i="1" s="1"/>
  <c r="B315" i="1"/>
  <c r="C315" i="1" s="1"/>
  <c r="B316" i="1"/>
  <c r="C316" i="1" s="1"/>
  <c r="B317" i="1"/>
  <c r="C317" i="1" s="1"/>
  <c r="B318" i="1"/>
  <c r="C318" i="1" s="1"/>
  <c r="B319" i="1"/>
  <c r="C319" i="1" s="1"/>
  <c r="B320" i="1"/>
  <c r="C320" i="1" s="1"/>
  <c r="B321" i="1"/>
  <c r="C321" i="1" s="1"/>
  <c r="B322" i="1"/>
  <c r="C322" i="1" s="1"/>
  <c r="B323" i="1"/>
  <c r="C323" i="1" s="1"/>
  <c r="B324" i="1"/>
  <c r="C324" i="1" s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 s="1"/>
  <c r="B335" i="1"/>
  <c r="C335" i="1" s="1"/>
  <c r="B336" i="1"/>
  <c r="C336" i="1" s="1"/>
  <c r="B337" i="1"/>
  <c r="C337" i="1" s="1"/>
  <c r="B338" i="1"/>
  <c r="C338" i="1" s="1"/>
  <c r="B339" i="1"/>
  <c r="C339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367" i="1"/>
  <c r="C367" i="1" s="1"/>
  <c r="B368" i="1"/>
  <c r="C368" i="1" s="1"/>
  <c r="B369" i="1"/>
  <c r="C369" i="1" s="1"/>
  <c r="B370" i="1"/>
  <c r="C370" i="1" s="1"/>
  <c r="B371" i="1"/>
  <c r="C371" i="1" s="1"/>
  <c r="B372" i="1"/>
  <c r="C372" i="1" s="1"/>
  <c r="B373" i="1"/>
  <c r="C373" i="1" s="1"/>
  <c r="B374" i="1"/>
  <c r="C374" i="1" s="1"/>
  <c r="B375" i="1"/>
  <c r="C375" i="1" s="1"/>
  <c r="B376" i="1"/>
  <c r="C376" i="1" s="1"/>
  <c r="B377" i="1"/>
  <c r="C377" i="1" s="1"/>
  <c r="B378" i="1"/>
  <c r="C378" i="1" s="1"/>
  <c r="B379" i="1"/>
  <c r="C379" i="1" s="1"/>
  <c r="B380" i="1"/>
  <c r="C380" i="1" s="1"/>
  <c r="B381" i="1"/>
  <c r="C381" i="1" s="1"/>
  <c r="B382" i="1"/>
  <c r="C382" i="1" s="1"/>
  <c r="B383" i="1"/>
  <c r="C383" i="1" s="1"/>
  <c r="B384" i="1"/>
  <c r="C384" i="1" s="1"/>
  <c r="B385" i="1"/>
  <c r="C385" i="1" s="1"/>
  <c r="B386" i="1"/>
  <c r="C386" i="1" s="1"/>
  <c r="B387" i="1"/>
  <c r="C387" i="1" s="1"/>
  <c r="B388" i="1"/>
  <c r="C388" i="1" s="1"/>
  <c r="B389" i="1"/>
  <c r="C389" i="1" s="1"/>
  <c r="B390" i="1"/>
  <c r="C390" i="1" s="1"/>
  <c r="B391" i="1"/>
  <c r="C391" i="1" s="1"/>
  <c r="B392" i="1"/>
  <c r="C392" i="1" s="1"/>
  <c r="B393" i="1"/>
  <c r="C393" i="1" s="1"/>
  <c r="B394" i="1"/>
  <c r="C394" i="1" s="1"/>
  <c r="B395" i="1"/>
  <c r="C395" i="1" s="1"/>
  <c r="B396" i="1"/>
  <c r="C396" i="1" s="1"/>
  <c r="B397" i="1"/>
  <c r="C397" i="1" s="1"/>
  <c r="B398" i="1"/>
  <c r="C398" i="1" s="1"/>
  <c r="B399" i="1"/>
  <c r="C399" i="1" s="1"/>
  <c r="B400" i="1"/>
  <c r="C400" i="1" s="1"/>
  <c r="B401" i="1"/>
  <c r="C401" i="1" s="1"/>
  <c r="B402" i="1"/>
  <c r="C402" i="1" s="1"/>
  <c r="B403" i="1"/>
  <c r="C403" i="1" s="1"/>
  <c r="B404" i="1"/>
  <c r="C404" i="1" s="1"/>
  <c r="B405" i="1"/>
  <c r="C405" i="1" s="1"/>
  <c r="B406" i="1"/>
  <c r="C406" i="1" s="1"/>
  <c r="B407" i="1"/>
  <c r="C407" i="1" s="1"/>
  <c r="B408" i="1"/>
  <c r="C408" i="1" s="1"/>
  <c r="B409" i="1"/>
  <c r="C409" i="1" s="1"/>
  <c r="B410" i="1"/>
  <c r="C410" i="1" s="1"/>
  <c r="B411" i="1"/>
  <c r="C411" i="1" s="1"/>
  <c r="B412" i="1"/>
  <c r="C412" i="1" s="1"/>
  <c r="B413" i="1"/>
  <c r="C413" i="1" s="1"/>
  <c r="B414" i="1"/>
  <c r="C414" i="1" s="1"/>
  <c r="B415" i="1"/>
  <c r="C415" i="1" s="1"/>
  <c r="B416" i="1"/>
  <c r="C416" i="1" s="1"/>
  <c r="B417" i="1"/>
  <c r="C417" i="1" s="1"/>
  <c r="B418" i="1"/>
  <c r="C418" i="1" s="1"/>
  <c r="B419" i="1"/>
  <c r="C419" i="1" s="1"/>
  <c r="B420" i="1"/>
  <c r="C420" i="1" s="1"/>
  <c r="B421" i="1"/>
  <c r="C421" i="1" s="1"/>
  <c r="B422" i="1"/>
  <c r="C422" i="1" s="1"/>
  <c r="B423" i="1"/>
  <c r="C423" i="1" s="1"/>
  <c r="B424" i="1"/>
  <c r="C424" i="1" s="1"/>
  <c r="B425" i="1"/>
  <c r="C425" i="1" s="1"/>
  <c r="B426" i="1"/>
  <c r="C426" i="1" s="1"/>
  <c r="B427" i="1"/>
  <c r="C427" i="1" s="1"/>
  <c r="B428" i="1"/>
  <c r="C428" i="1" s="1"/>
  <c r="B429" i="1"/>
  <c r="C429" i="1" s="1"/>
  <c r="B430" i="1"/>
  <c r="C430" i="1" s="1"/>
  <c r="B431" i="1"/>
  <c r="C431" i="1" s="1"/>
  <c r="B432" i="1"/>
  <c r="C432" i="1" s="1"/>
  <c r="B433" i="1"/>
  <c r="C433" i="1" s="1"/>
  <c r="B434" i="1"/>
  <c r="C434" i="1" s="1"/>
  <c r="B435" i="1"/>
  <c r="C435" i="1" s="1"/>
  <c r="B436" i="1"/>
  <c r="C436" i="1" s="1"/>
  <c r="B437" i="1"/>
  <c r="C437" i="1" s="1"/>
  <c r="B438" i="1"/>
  <c r="C438" i="1" s="1"/>
  <c r="B439" i="1"/>
  <c r="C439" i="1" s="1"/>
  <c r="B440" i="1"/>
  <c r="C440" i="1" s="1"/>
  <c r="B441" i="1"/>
  <c r="C441" i="1" s="1"/>
  <c r="B442" i="1"/>
  <c r="C442" i="1" s="1"/>
  <c r="B443" i="1"/>
  <c r="C443" i="1" s="1"/>
  <c r="B444" i="1"/>
  <c r="C444" i="1" s="1"/>
  <c r="B445" i="1"/>
  <c r="C445" i="1" s="1"/>
  <c r="B446" i="1"/>
  <c r="C446" i="1" s="1"/>
  <c r="B447" i="1"/>
  <c r="C447" i="1" s="1"/>
  <c r="B448" i="1"/>
  <c r="C448" i="1" s="1"/>
  <c r="B449" i="1"/>
  <c r="C449" i="1" s="1"/>
  <c r="B450" i="1"/>
  <c r="C450" i="1" s="1"/>
  <c r="B451" i="1"/>
  <c r="C451" i="1" s="1"/>
  <c r="B452" i="1"/>
  <c r="C452" i="1" s="1"/>
  <c r="B453" i="1"/>
  <c r="C453" i="1" s="1"/>
  <c r="B454" i="1"/>
  <c r="C454" i="1" s="1"/>
  <c r="B455" i="1"/>
  <c r="C455" i="1" s="1"/>
  <c r="B456" i="1"/>
  <c r="C456" i="1" s="1"/>
  <c r="B457" i="1"/>
  <c r="C457" i="1" s="1"/>
  <c r="B458" i="1"/>
  <c r="C458" i="1" s="1"/>
  <c r="B459" i="1"/>
  <c r="C459" i="1" s="1"/>
  <c r="B460" i="1"/>
  <c r="C460" i="1" s="1"/>
  <c r="B461" i="1"/>
  <c r="C461" i="1" s="1"/>
  <c r="B462" i="1"/>
  <c r="C462" i="1" s="1"/>
  <c r="B463" i="1"/>
  <c r="C463" i="1" s="1"/>
  <c r="B464" i="1"/>
  <c r="C464" i="1" s="1"/>
  <c r="B465" i="1"/>
  <c r="C465" i="1" s="1"/>
  <c r="B466" i="1"/>
  <c r="C466" i="1" s="1"/>
  <c r="B467" i="1"/>
  <c r="C467" i="1" s="1"/>
  <c r="B468" i="1"/>
  <c r="C468" i="1" s="1"/>
  <c r="B469" i="1"/>
  <c r="C469" i="1" s="1"/>
  <c r="B470" i="1"/>
  <c r="C470" i="1" s="1"/>
  <c r="B471" i="1"/>
  <c r="C471" i="1" s="1"/>
  <c r="B472" i="1"/>
  <c r="C472" i="1" s="1"/>
  <c r="B473" i="1"/>
  <c r="C473" i="1" s="1"/>
  <c r="B474" i="1"/>
  <c r="C474" i="1" s="1"/>
  <c r="B475" i="1"/>
  <c r="C475" i="1" s="1"/>
  <c r="B476" i="1"/>
  <c r="C476" i="1" s="1"/>
  <c r="B477" i="1"/>
  <c r="C477" i="1" s="1"/>
  <c r="B478" i="1"/>
  <c r="C478" i="1" s="1"/>
  <c r="B479" i="1"/>
  <c r="C479" i="1" s="1"/>
  <c r="B480" i="1"/>
  <c r="C480" i="1" s="1"/>
  <c r="B481" i="1"/>
  <c r="C481" i="1" s="1"/>
  <c r="B482" i="1"/>
  <c r="C482" i="1" s="1"/>
  <c r="B483" i="1"/>
  <c r="C483" i="1" s="1"/>
  <c r="B484" i="1"/>
  <c r="C484" i="1" s="1"/>
  <c r="B485" i="1"/>
  <c r="C485" i="1" s="1"/>
  <c r="B486" i="1"/>
  <c r="C486" i="1" s="1"/>
  <c r="B487" i="1"/>
  <c r="C487" i="1" s="1"/>
  <c r="B488" i="1"/>
  <c r="C488" i="1" s="1"/>
  <c r="B489" i="1"/>
  <c r="C489" i="1" s="1"/>
  <c r="B490" i="1"/>
  <c r="C490" i="1" s="1"/>
  <c r="B491" i="1"/>
  <c r="C491" i="1" s="1"/>
  <c r="B492" i="1"/>
  <c r="C492" i="1" s="1"/>
  <c r="B493" i="1"/>
  <c r="C493" i="1" s="1"/>
  <c r="B494" i="1"/>
  <c r="C494" i="1" s="1"/>
  <c r="B495" i="1"/>
  <c r="C495" i="1" s="1"/>
  <c r="B496" i="1"/>
  <c r="C496" i="1" s="1"/>
  <c r="B497" i="1"/>
  <c r="C497" i="1" s="1"/>
  <c r="B498" i="1"/>
  <c r="C498" i="1" s="1"/>
  <c r="B499" i="1"/>
  <c r="C499" i="1" s="1"/>
  <c r="B500" i="1"/>
  <c r="C500" i="1" s="1"/>
  <c r="B501" i="1"/>
  <c r="C501" i="1" s="1"/>
  <c r="B502" i="1"/>
  <c r="C502" i="1" s="1"/>
  <c r="B503" i="1"/>
  <c r="C503" i="1" s="1"/>
  <c r="B504" i="1"/>
  <c r="C504" i="1" s="1"/>
  <c r="B505" i="1"/>
  <c r="C505" i="1" s="1"/>
  <c r="B506" i="1"/>
  <c r="C506" i="1" s="1"/>
  <c r="B507" i="1"/>
  <c r="C507" i="1" s="1"/>
  <c r="B508" i="1"/>
  <c r="C508" i="1" s="1"/>
  <c r="B509" i="1"/>
  <c r="C509" i="1" s="1"/>
  <c r="B510" i="1"/>
  <c r="C510" i="1" s="1"/>
  <c r="B511" i="1"/>
  <c r="C511" i="1" s="1"/>
  <c r="B512" i="1"/>
  <c r="C512" i="1" s="1"/>
  <c r="B513" i="1"/>
  <c r="C513" i="1" s="1"/>
  <c r="B514" i="1"/>
  <c r="C514" i="1" s="1"/>
  <c r="B515" i="1"/>
  <c r="C515" i="1" s="1"/>
  <c r="B516" i="1"/>
  <c r="C516" i="1" s="1"/>
  <c r="B517" i="1"/>
  <c r="C517" i="1" s="1"/>
  <c r="B518" i="1"/>
  <c r="C518" i="1" s="1"/>
  <c r="B519" i="1"/>
  <c r="C519" i="1" s="1"/>
  <c r="B520" i="1"/>
  <c r="C520" i="1" s="1"/>
  <c r="B521" i="1"/>
  <c r="C521" i="1" s="1"/>
  <c r="B522" i="1"/>
  <c r="C522" i="1" s="1"/>
  <c r="B523" i="1"/>
  <c r="C523" i="1" s="1"/>
  <c r="B524" i="1"/>
  <c r="C524" i="1" s="1"/>
  <c r="B525" i="1"/>
  <c r="C525" i="1" s="1"/>
  <c r="B526" i="1"/>
  <c r="C526" i="1" s="1"/>
  <c r="B527" i="1"/>
  <c r="C527" i="1" s="1"/>
  <c r="B528" i="1"/>
  <c r="C528" i="1" s="1"/>
  <c r="B529" i="1"/>
  <c r="C529" i="1" s="1"/>
  <c r="B530" i="1"/>
  <c r="C530" i="1" s="1"/>
  <c r="B531" i="1"/>
  <c r="C531" i="1" s="1"/>
  <c r="B532" i="1"/>
  <c r="C532" i="1" s="1"/>
  <c r="B533" i="1"/>
  <c r="C533" i="1" s="1"/>
  <c r="B534" i="1"/>
  <c r="C534" i="1" s="1"/>
  <c r="B535" i="1"/>
  <c r="C535" i="1" s="1"/>
  <c r="B536" i="1"/>
  <c r="C536" i="1" s="1"/>
  <c r="B537" i="1"/>
  <c r="C537" i="1" s="1"/>
  <c r="B538" i="1"/>
  <c r="C538" i="1" s="1"/>
  <c r="B539" i="1"/>
  <c r="C539" i="1" s="1"/>
  <c r="B540" i="1"/>
  <c r="C540" i="1" s="1"/>
  <c r="B541" i="1"/>
  <c r="C541" i="1" s="1"/>
  <c r="B542" i="1"/>
  <c r="C542" i="1" s="1"/>
  <c r="B543" i="1"/>
  <c r="C543" i="1" s="1"/>
  <c r="B544" i="1"/>
  <c r="C544" i="1" s="1"/>
  <c r="B545" i="1"/>
  <c r="C545" i="1" s="1"/>
  <c r="B546" i="1"/>
  <c r="C546" i="1" s="1"/>
  <c r="B547" i="1"/>
  <c r="C547" i="1" s="1"/>
  <c r="B548" i="1"/>
  <c r="C548" i="1" s="1"/>
  <c r="B549" i="1"/>
  <c r="C549" i="1" s="1"/>
  <c r="B550" i="1"/>
  <c r="C550" i="1" s="1"/>
  <c r="B551" i="1"/>
  <c r="C551" i="1" s="1"/>
  <c r="B552" i="1"/>
  <c r="C552" i="1" s="1"/>
  <c r="B553" i="1"/>
  <c r="C553" i="1" s="1"/>
  <c r="B554" i="1"/>
  <c r="C554" i="1" s="1"/>
  <c r="B555" i="1"/>
  <c r="C555" i="1" s="1"/>
  <c r="B556" i="1"/>
  <c r="C556" i="1" s="1"/>
  <c r="B557" i="1"/>
  <c r="C557" i="1" s="1"/>
  <c r="B558" i="1"/>
  <c r="C558" i="1" s="1"/>
  <c r="B559" i="1"/>
  <c r="C559" i="1" s="1"/>
  <c r="B560" i="1"/>
  <c r="C560" i="1" s="1"/>
  <c r="B561" i="1"/>
  <c r="C561" i="1" s="1"/>
  <c r="B562" i="1"/>
  <c r="C562" i="1" s="1"/>
  <c r="B563" i="1"/>
  <c r="C563" i="1" s="1"/>
  <c r="B564" i="1"/>
  <c r="C564" i="1" s="1"/>
  <c r="B565" i="1"/>
  <c r="C565" i="1" s="1"/>
  <c r="B566" i="1"/>
  <c r="C566" i="1" s="1"/>
  <c r="B567" i="1"/>
  <c r="C567" i="1" s="1"/>
  <c r="B568" i="1"/>
  <c r="C568" i="1" s="1"/>
  <c r="B569" i="1"/>
  <c r="C569" i="1" s="1"/>
  <c r="B570" i="1"/>
  <c r="C570" i="1" s="1"/>
  <c r="B571" i="1"/>
  <c r="C571" i="1" s="1"/>
  <c r="B572" i="1"/>
  <c r="C572" i="1" s="1"/>
  <c r="B573" i="1"/>
  <c r="C573" i="1" s="1"/>
  <c r="B574" i="1"/>
  <c r="C574" i="1" s="1"/>
  <c r="B575" i="1"/>
  <c r="C575" i="1" s="1"/>
  <c r="B576" i="1"/>
  <c r="C576" i="1" s="1"/>
  <c r="B577" i="1"/>
  <c r="C577" i="1" s="1"/>
  <c r="B578" i="1"/>
  <c r="C578" i="1" s="1"/>
  <c r="B579" i="1"/>
  <c r="C579" i="1" s="1"/>
  <c r="B580" i="1"/>
  <c r="C580" i="1" s="1"/>
  <c r="B581" i="1"/>
  <c r="C581" i="1" s="1"/>
  <c r="B582" i="1"/>
  <c r="C582" i="1" s="1"/>
  <c r="B583" i="1"/>
  <c r="C583" i="1" s="1"/>
  <c r="B584" i="1"/>
  <c r="C584" i="1" s="1"/>
  <c r="B585" i="1"/>
  <c r="C585" i="1" s="1"/>
  <c r="B586" i="1"/>
  <c r="C586" i="1" s="1"/>
  <c r="B587" i="1"/>
  <c r="C587" i="1" s="1"/>
  <c r="B588" i="1"/>
  <c r="C588" i="1" s="1"/>
  <c r="B589" i="1"/>
  <c r="C589" i="1" s="1"/>
  <c r="B590" i="1"/>
  <c r="C590" i="1" s="1"/>
  <c r="B591" i="1"/>
  <c r="C591" i="1" s="1"/>
  <c r="B592" i="1"/>
  <c r="C592" i="1" s="1"/>
  <c r="B593" i="1"/>
  <c r="C593" i="1" s="1"/>
  <c r="B594" i="1"/>
  <c r="C594" i="1" s="1"/>
  <c r="B595" i="1"/>
  <c r="C595" i="1" s="1"/>
  <c r="B596" i="1"/>
  <c r="C596" i="1" s="1"/>
  <c r="B597" i="1"/>
  <c r="C597" i="1" s="1"/>
  <c r="B598" i="1"/>
  <c r="C598" i="1" s="1"/>
  <c r="B599" i="1"/>
  <c r="C599" i="1" s="1"/>
  <c r="B600" i="1"/>
  <c r="C600" i="1" s="1"/>
  <c r="B601" i="1"/>
  <c r="C601" i="1" s="1"/>
  <c r="B602" i="1"/>
  <c r="C602" i="1" s="1"/>
  <c r="B603" i="1"/>
  <c r="C603" i="1" s="1"/>
  <c r="B604" i="1"/>
  <c r="C604" i="1" s="1"/>
  <c r="B605" i="1"/>
  <c r="C605" i="1" s="1"/>
  <c r="B606" i="1"/>
  <c r="C606" i="1" s="1"/>
  <c r="B607" i="1"/>
  <c r="C607" i="1" s="1"/>
  <c r="B608" i="1"/>
  <c r="C608" i="1" s="1"/>
  <c r="B609" i="1"/>
  <c r="C609" i="1" s="1"/>
  <c r="B610" i="1"/>
  <c r="C610" i="1" s="1"/>
  <c r="B611" i="1"/>
  <c r="C611" i="1" s="1"/>
  <c r="B612" i="1"/>
  <c r="C612" i="1" s="1"/>
  <c r="B613" i="1"/>
  <c r="C613" i="1" s="1"/>
  <c r="B614" i="1"/>
  <c r="C614" i="1" s="1"/>
  <c r="B615" i="1"/>
  <c r="C615" i="1" s="1"/>
  <c r="B616" i="1"/>
  <c r="C616" i="1" s="1"/>
  <c r="B617" i="1"/>
  <c r="C617" i="1" s="1"/>
  <c r="B618" i="1"/>
  <c r="C618" i="1" s="1"/>
  <c r="B619" i="1"/>
  <c r="C619" i="1" s="1"/>
  <c r="B620" i="1"/>
  <c r="C620" i="1" s="1"/>
  <c r="B621" i="1"/>
  <c r="C621" i="1" s="1"/>
  <c r="B622" i="1"/>
  <c r="C622" i="1" s="1"/>
  <c r="B623" i="1"/>
  <c r="C623" i="1" s="1"/>
  <c r="B624" i="1"/>
  <c r="C624" i="1" s="1"/>
  <c r="B625" i="1"/>
  <c r="C625" i="1" s="1"/>
  <c r="B626" i="1"/>
  <c r="C626" i="1" s="1"/>
  <c r="B627" i="1"/>
  <c r="C627" i="1" s="1"/>
  <c r="B628" i="1"/>
  <c r="C628" i="1" s="1"/>
  <c r="B629" i="1"/>
  <c r="C629" i="1" s="1"/>
  <c r="B630" i="1"/>
  <c r="C630" i="1" s="1"/>
  <c r="B631" i="1"/>
  <c r="C631" i="1" s="1"/>
  <c r="B632" i="1"/>
  <c r="C632" i="1" s="1"/>
  <c r="B633" i="1"/>
  <c r="C633" i="1" s="1"/>
  <c r="B634" i="1"/>
  <c r="C634" i="1" s="1"/>
  <c r="B635" i="1"/>
  <c r="C635" i="1" s="1"/>
  <c r="B636" i="1"/>
  <c r="C636" i="1" s="1"/>
  <c r="B637" i="1"/>
  <c r="C637" i="1" s="1"/>
  <c r="B638" i="1"/>
  <c r="C638" i="1" s="1"/>
  <c r="B639" i="1"/>
  <c r="C639" i="1" s="1"/>
  <c r="B640" i="1"/>
  <c r="C640" i="1" s="1"/>
  <c r="B641" i="1"/>
  <c r="C641" i="1" s="1"/>
  <c r="B642" i="1"/>
  <c r="C642" i="1" s="1"/>
  <c r="B643" i="1"/>
  <c r="C643" i="1" s="1"/>
  <c r="B644" i="1"/>
  <c r="C644" i="1" s="1"/>
  <c r="B645" i="1"/>
  <c r="C645" i="1" s="1"/>
  <c r="B646" i="1"/>
  <c r="C646" i="1" s="1"/>
  <c r="B647" i="1"/>
  <c r="C647" i="1" s="1"/>
  <c r="B648" i="1"/>
  <c r="C648" i="1" s="1"/>
  <c r="B649" i="1"/>
  <c r="C649" i="1" s="1"/>
  <c r="B650" i="1"/>
  <c r="C650" i="1" s="1"/>
  <c r="B651" i="1"/>
  <c r="C651" i="1" s="1"/>
  <c r="B652" i="1"/>
  <c r="C652" i="1" s="1"/>
  <c r="B653" i="1"/>
  <c r="C653" i="1" s="1"/>
  <c r="B654" i="1"/>
  <c r="C654" i="1" s="1"/>
  <c r="B655" i="1"/>
  <c r="C655" i="1" s="1"/>
  <c r="B656" i="1"/>
  <c r="C656" i="1" s="1"/>
  <c r="B657" i="1"/>
  <c r="C657" i="1" s="1"/>
  <c r="B658" i="1"/>
  <c r="C658" i="1" s="1"/>
  <c r="B659" i="1"/>
  <c r="C659" i="1" s="1"/>
  <c r="B660" i="1"/>
  <c r="C660" i="1" s="1"/>
  <c r="B661" i="1"/>
  <c r="C661" i="1" s="1"/>
  <c r="B662" i="1"/>
  <c r="C662" i="1" s="1"/>
  <c r="B663" i="1"/>
  <c r="C663" i="1" s="1"/>
  <c r="B664" i="1"/>
  <c r="C664" i="1" s="1"/>
  <c r="B665" i="1"/>
  <c r="C665" i="1" s="1"/>
  <c r="B666" i="1"/>
  <c r="C666" i="1" s="1"/>
  <c r="B667" i="1"/>
  <c r="C667" i="1" s="1"/>
  <c r="B668" i="1"/>
  <c r="C668" i="1" s="1"/>
  <c r="B669" i="1"/>
  <c r="C669" i="1" s="1"/>
  <c r="B670" i="1"/>
  <c r="C670" i="1" s="1"/>
  <c r="B671" i="1"/>
  <c r="C671" i="1" s="1"/>
  <c r="B672" i="1"/>
  <c r="C672" i="1" s="1"/>
  <c r="B673" i="1"/>
  <c r="C673" i="1" s="1"/>
  <c r="B674" i="1"/>
  <c r="C674" i="1" s="1"/>
  <c r="B675" i="1"/>
  <c r="C675" i="1" s="1"/>
  <c r="B676" i="1"/>
  <c r="C676" i="1" s="1"/>
  <c r="B677" i="1"/>
  <c r="C677" i="1" s="1"/>
  <c r="B678" i="1"/>
  <c r="C678" i="1" s="1"/>
  <c r="B679" i="1"/>
  <c r="C679" i="1" s="1"/>
  <c r="B680" i="1"/>
  <c r="C680" i="1" s="1"/>
  <c r="B681" i="1"/>
  <c r="C681" i="1" s="1"/>
  <c r="B682" i="1"/>
  <c r="C682" i="1" s="1"/>
  <c r="B683" i="1"/>
  <c r="C683" i="1" s="1"/>
  <c r="B684" i="1"/>
  <c r="C684" i="1" s="1"/>
  <c r="B685" i="1"/>
  <c r="C685" i="1" s="1"/>
  <c r="B686" i="1"/>
  <c r="C686" i="1" s="1"/>
  <c r="B687" i="1"/>
  <c r="C687" i="1" s="1"/>
  <c r="B688" i="1"/>
  <c r="C688" i="1" s="1"/>
  <c r="B689" i="1"/>
  <c r="C689" i="1" s="1"/>
  <c r="B690" i="1"/>
  <c r="C690" i="1" s="1"/>
  <c r="B691" i="1"/>
  <c r="C691" i="1" s="1"/>
  <c r="B692" i="1"/>
  <c r="C692" i="1" s="1"/>
  <c r="B693" i="1"/>
  <c r="C693" i="1" s="1"/>
  <c r="B694" i="1"/>
  <c r="C694" i="1" s="1"/>
  <c r="B695" i="1"/>
  <c r="C695" i="1" s="1"/>
  <c r="B696" i="1"/>
  <c r="C696" i="1" s="1"/>
  <c r="B697" i="1"/>
  <c r="C697" i="1" s="1"/>
  <c r="B698" i="1"/>
  <c r="C698" i="1" s="1"/>
  <c r="B699" i="1"/>
  <c r="C699" i="1" s="1"/>
  <c r="B700" i="1"/>
  <c r="C700" i="1" s="1"/>
  <c r="B701" i="1"/>
  <c r="C701" i="1" s="1"/>
  <c r="B702" i="1"/>
  <c r="C702" i="1" s="1"/>
  <c r="B703" i="1"/>
  <c r="C703" i="1" s="1"/>
  <c r="B704" i="1"/>
  <c r="C704" i="1" s="1"/>
  <c r="B705" i="1"/>
  <c r="C705" i="1" s="1"/>
  <c r="B706" i="1"/>
  <c r="C706" i="1" s="1"/>
  <c r="B707" i="1"/>
  <c r="C707" i="1" s="1"/>
  <c r="B708" i="1"/>
  <c r="C708" i="1" s="1"/>
  <c r="B709" i="1"/>
  <c r="C709" i="1" s="1"/>
  <c r="B710" i="1"/>
  <c r="C710" i="1" s="1"/>
  <c r="B711" i="1"/>
  <c r="C711" i="1" s="1"/>
  <c r="B712" i="1"/>
  <c r="C712" i="1" s="1"/>
  <c r="B713" i="1"/>
  <c r="C713" i="1" s="1"/>
  <c r="B714" i="1"/>
  <c r="C714" i="1" s="1"/>
  <c r="B715" i="1"/>
  <c r="C715" i="1" s="1"/>
  <c r="B716" i="1"/>
  <c r="C716" i="1" s="1"/>
  <c r="B717" i="1"/>
  <c r="C717" i="1" s="1"/>
  <c r="B718" i="1"/>
  <c r="C718" i="1" s="1"/>
  <c r="B719" i="1"/>
  <c r="C719" i="1" s="1"/>
  <c r="B720" i="1"/>
  <c r="C720" i="1" s="1"/>
  <c r="B721" i="1"/>
  <c r="C721" i="1" s="1"/>
  <c r="B722" i="1"/>
  <c r="C722" i="1" s="1"/>
  <c r="B723" i="1"/>
  <c r="C723" i="1" s="1"/>
  <c r="B724" i="1"/>
  <c r="C724" i="1" s="1"/>
  <c r="B725" i="1"/>
  <c r="C725" i="1" s="1"/>
  <c r="B726" i="1"/>
  <c r="C726" i="1" s="1"/>
  <c r="B727" i="1"/>
  <c r="C727" i="1" s="1"/>
  <c r="B728" i="1"/>
  <c r="C728" i="1" s="1"/>
  <c r="B729" i="1"/>
  <c r="C729" i="1" s="1"/>
  <c r="B730" i="1"/>
  <c r="C730" i="1" s="1"/>
  <c r="B731" i="1"/>
  <c r="C731" i="1" s="1"/>
  <c r="B732" i="1"/>
  <c r="C732" i="1" s="1"/>
  <c r="B733" i="1"/>
  <c r="C733" i="1" s="1"/>
  <c r="B734" i="1"/>
  <c r="C734" i="1" s="1"/>
  <c r="B735" i="1"/>
  <c r="C735" i="1" s="1"/>
  <c r="B736" i="1"/>
  <c r="C736" i="1" s="1"/>
  <c r="B737" i="1"/>
  <c r="C737" i="1" s="1"/>
  <c r="B738" i="1"/>
  <c r="C738" i="1" s="1"/>
  <c r="B739" i="1"/>
  <c r="C739" i="1" s="1"/>
  <c r="B740" i="1"/>
  <c r="C740" i="1" s="1"/>
  <c r="B741" i="1"/>
  <c r="C741" i="1" s="1"/>
  <c r="B742" i="1"/>
  <c r="C742" i="1" s="1"/>
  <c r="B743" i="1"/>
  <c r="C743" i="1" s="1"/>
  <c r="B744" i="1"/>
  <c r="C744" i="1" s="1"/>
  <c r="B745" i="1"/>
  <c r="C745" i="1" s="1"/>
  <c r="B746" i="1"/>
  <c r="C746" i="1" s="1"/>
  <c r="B747" i="1"/>
  <c r="C747" i="1" s="1"/>
  <c r="B748" i="1"/>
  <c r="C748" i="1" s="1"/>
  <c r="B749" i="1"/>
  <c r="C749" i="1" s="1"/>
  <c r="B750" i="1"/>
  <c r="C750" i="1" s="1"/>
  <c r="B751" i="1"/>
  <c r="C751" i="1" s="1"/>
  <c r="B752" i="1"/>
  <c r="C752" i="1" s="1"/>
  <c r="B753" i="1"/>
  <c r="C753" i="1" s="1"/>
  <c r="B754" i="1"/>
  <c r="C754" i="1" s="1"/>
  <c r="B755" i="1"/>
  <c r="C755" i="1" s="1"/>
  <c r="B756" i="1"/>
  <c r="C756" i="1" s="1"/>
  <c r="B757" i="1"/>
  <c r="C757" i="1" s="1"/>
  <c r="B758" i="1"/>
  <c r="C758" i="1" s="1"/>
  <c r="B759" i="1"/>
  <c r="C759" i="1" s="1"/>
  <c r="B760" i="1"/>
  <c r="C760" i="1" s="1"/>
  <c r="B761" i="1"/>
  <c r="C761" i="1" s="1"/>
  <c r="B762" i="1"/>
  <c r="C762" i="1" s="1"/>
  <c r="B763" i="1"/>
  <c r="C763" i="1" s="1"/>
  <c r="B764" i="1"/>
  <c r="C764" i="1" s="1"/>
  <c r="B765" i="1"/>
  <c r="C765" i="1" s="1"/>
  <c r="B766" i="1"/>
  <c r="C766" i="1" s="1"/>
  <c r="B767" i="1"/>
  <c r="C767" i="1" s="1"/>
  <c r="B768" i="1"/>
  <c r="C768" i="1" s="1"/>
  <c r="B769" i="1"/>
  <c r="C769" i="1" s="1"/>
  <c r="B770" i="1"/>
  <c r="C770" i="1" s="1"/>
  <c r="B771" i="1"/>
  <c r="C771" i="1" s="1"/>
  <c r="B772" i="1"/>
  <c r="C772" i="1" s="1"/>
  <c r="B773" i="1"/>
  <c r="C773" i="1" s="1"/>
  <c r="B774" i="1"/>
  <c r="C774" i="1" s="1"/>
  <c r="B775" i="1"/>
  <c r="C775" i="1" s="1"/>
  <c r="B776" i="1"/>
  <c r="C776" i="1" s="1"/>
  <c r="B777" i="1"/>
  <c r="C777" i="1" s="1"/>
  <c r="B778" i="1"/>
  <c r="C778" i="1" s="1"/>
  <c r="B779" i="1"/>
  <c r="C779" i="1" s="1"/>
  <c r="B780" i="1"/>
  <c r="C780" i="1" s="1"/>
  <c r="B781" i="1"/>
  <c r="C781" i="1" s="1"/>
  <c r="B782" i="1"/>
  <c r="C782" i="1" s="1"/>
  <c r="B783" i="1"/>
  <c r="C783" i="1" s="1"/>
  <c r="B784" i="1"/>
  <c r="C784" i="1" s="1"/>
  <c r="B785" i="1"/>
  <c r="C785" i="1" s="1"/>
  <c r="B786" i="1"/>
  <c r="C786" i="1" s="1"/>
  <c r="B787" i="1"/>
  <c r="C787" i="1" s="1"/>
  <c r="B788" i="1"/>
  <c r="C788" i="1" s="1"/>
  <c r="B789" i="1"/>
  <c r="C789" i="1" s="1"/>
  <c r="B790" i="1"/>
  <c r="C790" i="1" s="1"/>
  <c r="B791" i="1"/>
  <c r="C791" i="1" s="1"/>
  <c r="B792" i="1"/>
  <c r="C792" i="1" s="1"/>
  <c r="B793" i="1"/>
  <c r="C793" i="1" s="1"/>
  <c r="B794" i="1"/>
  <c r="C794" i="1" s="1"/>
  <c r="B795" i="1"/>
  <c r="C795" i="1" s="1"/>
  <c r="B796" i="1"/>
  <c r="C796" i="1" s="1"/>
  <c r="B797" i="1"/>
  <c r="C797" i="1" s="1"/>
  <c r="B798" i="1"/>
  <c r="C798" i="1" s="1"/>
  <c r="B799" i="1"/>
  <c r="C799" i="1" s="1"/>
  <c r="B800" i="1"/>
  <c r="C800" i="1" s="1"/>
  <c r="B801" i="1"/>
  <c r="C801" i="1" s="1"/>
  <c r="B802" i="1"/>
  <c r="C802" i="1" s="1"/>
  <c r="B803" i="1"/>
  <c r="C803" i="1" s="1"/>
  <c r="B804" i="1"/>
  <c r="C804" i="1" s="1"/>
  <c r="B805" i="1"/>
  <c r="C805" i="1" s="1"/>
  <c r="B806" i="1"/>
  <c r="C806" i="1" s="1"/>
  <c r="B807" i="1"/>
  <c r="C807" i="1" s="1"/>
  <c r="B808" i="1"/>
  <c r="C808" i="1" s="1"/>
  <c r="B809" i="1"/>
  <c r="C809" i="1" s="1"/>
  <c r="B810" i="1"/>
  <c r="C810" i="1" s="1"/>
  <c r="B811" i="1"/>
  <c r="C811" i="1" s="1"/>
  <c r="B812" i="1"/>
  <c r="C812" i="1" s="1"/>
  <c r="B813" i="1"/>
  <c r="C813" i="1" s="1"/>
  <c r="B814" i="1"/>
  <c r="C814" i="1" s="1"/>
  <c r="B815" i="1"/>
  <c r="C815" i="1" s="1"/>
  <c r="B816" i="1"/>
  <c r="C816" i="1" s="1"/>
  <c r="B817" i="1"/>
  <c r="C817" i="1" s="1"/>
  <c r="B818" i="1"/>
  <c r="C818" i="1" s="1"/>
  <c r="B819" i="1"/>
  <c r="C819" i="1" s="1"/>
  <c r="B820" i="1"/>
  <c r="C820" i="1" s="1"/>
  <c r="B821" i="1"/>
  <c r="C821" i="1" s="1"/>
  <c r="B822" i="1"/>
  <c r="C822" i="1" s="1"/>
  <c r="B823" i="1"/>
  <c r="C823" i="1" s="1"/>
  <c r="B824" i="1"/>
  <c r="C824" i="1" s="1"/>
  <c r="B825" i="1"/>
  <c r="C825" i="1" s="1"/>
  <c r="B826" i="1"/>
  <c r="C826" i="1" s="1"/>
  <c r="B827" i="1"/>
  <c r="C827" i="1" s="1"/>
  <c r="B828" i="1"/>
  <c r="C828" i="1" s="1"/>
  <c r="B829" i="1"/>
  <c r="C829" i="1" s="1"/>
  <c r="B830" i="1"/>
  <c r="C830" i="1" s="1"/>
  <c r="B831" i="1"/>
  <c r="C831" i="1" s="1"/>
  <c r="B832" i="1"/>
  <c r="C832" i="1" s="1"/>
  <c r="B833" i="1"/>
  <c r="C833" i="1" s="1"/>
  <c r="B834" i="1"/>
  <c r="C834" i="1" s="1"/>
  <c r="B835" i="1"/>
  <c r="C835" i="1" s="1"/>
  <c r="B836" i="1"/>
  <c r="C836" i="1" s="1"/>
  <c r="B837" i="1"/>
  <c r="C837" i="1" s="1"/>
  <c r="B838" i="1"/>
  <c r="C838" i="1" s="1"/>
  <c r="B839" i="1"/>
  <c r="C839" i="1" s="1"/>
  <c r="B840" i="1"/>
  <c r="C840" i="1" s="1"/>
  <c r="B841" i="1"/>
  <c r="C841" i="1" s="1"/>
  <c r="B842" i="1"/>
  <c r="C842" i="1" s="1"/>
  <c r="B843" i="1"/>
  <c r="C843" i="1" s="1"/>
  <c r="B844" i="1"/>
  <c r="C844" i="1" s="1"/>
  <c r="B845" i="1"/>
  <c r="C845" i="1" s="1"/>
  <c r="B846" i="1"/>
  <c r="C846" i="1" s="1"/>
  <c r="B847" i="1"/>
  <c r="C847" i="1" s="1"/>
  <c r="B848" i="1"/>
  <c r="C848" i="1" s="1"/>
  <c r="B849" i="1"/>
  <c r="C849" i="1" s="1"/>
  <c r="B850" i="1"/>
  <c r="C850" i="1" s="1"/>
  <c r="B851" i="1"/>
  <c r="C851" i="1" s="1"/>
  <c r="B852" i="1"/>
  <c r="C852" i="1" s="1"/>
  <c r="B853" i="1"/>
  <c r="C853" i="1" s="1"/>
  <c r="B854" i="1"/>
  <c r="C854" i="1" s="1"/>
  <c r="B855" i="1"/>
  <c r="C855" i="1" s="1"/>
  <c r="B856" i="1"/>
  <c r="C856" i="1" s="1"/>
  <c r="B857" i="1"/>
  <c r="C857" i="1" s="1"/>
  <c r="B858" i="1"/>
  <c r="C858" i="1" s="1"/>
  <c r="B859" i="1"/>
  <c r="C859" i="1" s="1"/>
  <c r="B860" i="1"/>
  <c r="C860" i="1" s="1"/>
  <c r="B861" i="1"/>
  <c r="C861" i="1" s="1"/>
  <c r="B862" i="1"/>
  <c r="C862" i="1" s="1"/>
  <c r="B863" i="1"/>
  <c r="C863" i="1" s="1"/>
  <c r="B864" i="1"/>
  <c r="C864" i="1" s="1"/>
  <c r="B865" i="1"/>
  <c r="C865" i="1" s="1"/>
  <c r="B866" i="1"/>
  <c r="C866" i="1" s="1"/>
  <c r="B867" i="1"/>
  <c r="C867" i="1" s="1"/>
  <c r="B868" i="1"/>
  <c r="C868" i="1" s="1"/>
  <c r="B869" i="1"/>
  <c r="C869" i="1" s="1"/>
  <c r="B870" i="1"/>
  <c r="C870" i="1" s="1"/>
  <c r="B871" i="1"/>
  <c r="C871" i="1" s="1"/>
  <c r="B872" i="1"/>
  <c r="C872" i="1" s="1"/>
  <c r="B873" i="1"/>
  <c r="C873" i="1" s="1"/>
  <c r="B874" i="1"/>
  <c r="C874" i="1" s="1"/>
  <c r="B875" i="1"/>
  <c r="C875" i="1" s="1"/>
  <c r="B876" i="1"/>
  <c r="C876" i="1" s="1"/>
  <c r="B877" i="1"/>
  <c r="C877" i="1" s="1"/>
  <c r="B878" i="1"/>
  <c r="C878" i="1" s="1"/>
  <c r="B879" i="1"/>
  <c r="C879" i="1" s="1"/>
  <c r="B880" i="1"/>
  <c r="C880" i="1" s="1"/>
  <c r="B881" i="1"/>
  <c r="C881" i="1" s="1"/>
  <c r="B882" i="1"/>
  <c r="C882" i="1" s="1"/>
  <c r="B883" i="1"/>
  <c r="C883" i="1" s="1"/>
  <c r="B884" i="1"/>
  <c r="C884" i="1" s="1"/>
  <c r="B885" i="1"/>
  <c r="C885" i="1" s="1"/>
  <c r="B886" i="1"/>
  <c r="C886" i="1" s="1"/>
  <c r="B887" i="1"/>
  <c r="C887" i="1" s="1"/>
  <c r="B888" i="1"/>
  <c r="C888" i="1" s="1"/>
  <c r="B889" i="1"/>
  <c r="C889" i="1" s="1"/>
  <c r="B890" i="1"/>
  <c r="C890" i="1" s="1"/>
  <c r="B891" i="1"/>
  <c r="C891" i="1" s="1"/>
  <c r="B892" i="1"/>
  <c r="C892" i="1" s="1"/>
  <c r="B893" i="1"/>
  <c r="C893" i="1" s="1"/>
  <c r="B894" i="1"/>
  <c r="C894" i="1" s="1"/>
  <c r="B895" i="1"/>
  <c r="C895" i="1" s="1"/>
  <c r="B896" i="1"/>
  <c r="C896" i="1" s="1"/>
  <c r="B897" i="1"/>
  <c r="C897" i="1" s="1"/>
  <c r="B898" i="1"/>
  <c r="C898" i="1" s="1"/>
  <c r="B899" i="1"/>
  <c r="C899" i="1" s="1"/>
  <c r="B900" i="1"/>
  <c r="C900" i="1" s="1"/>
  <c r="B901" i="1"/>
  <c r="C901" i="1" s="1"/>
  <c r="B902" i="1"/>
  <c r="C902" i="1" s="1"/>
  <c r="B903" i="1"/>
  <c r="C903" i="1" s="1"/>
  <c r="B904" i="1"/>
  <c r="C904" i="1" s="1"/>
  <c r="B905" i="1"/>
  <c r="C905" i="1" s="1"/>
  <c r="B906" i="1"/>
  <c r="C906" i="1" s="1"/>
  <c r="B907" i="1"/>
  <c r="C907" i="1" s="1"/>
  <c r="B908" i="1"/>
  <c r="C908" i="1" s="1"/>
  <c r="B909" i="1"/>
  <c r="C909" i="1" s="1"/>
  <c r="B910" i="1"/>
  <c r="C910" i="1" s="1"/>
  <c r="B911" i="1"/>
  <c r="C911" i="1" s="1"/>
  <c r="B912" i="1"/>
  <c r="C912" i="1" s="1"/>
  <c r="B913" i="1"/>
  <c r="C913" i="1" s="1"/>
  <c r="B914" i="1"/>
  <c r="C914" i="1" s="1"/>
  <c r="B915" i="1"/>
  <c r="C915" i="1" s="1"/>
  <c r="B916" i="1"/>
  <c r="C916" i="1" s="1"/>
  <c r="B917" i="1"/>
  <c r="C917" i="1" s="1"/>
  <c r="B918" i="1"/>
  <c r="C918" i="1" s="1"/>
  <c r="B919" i="1"/>
  <c r="C919" i="1" s="1"/>
  <c r="B920" i="1"/>
  <c r="C920" i="1" s="1"/>
  <c r="B921" i="1"/>
  <c r="C921" i="1" s="1"/>
  <c r="B922" i="1"/>
  <c r="C922" i="1" s="1"/>
  <c r="B923" i="1"/>
  <c r="C923" i="1" s="1"/>
  <c r="B924" i="1"/>
  <c r="C924" i="1" s="1"/>
  <c r="B925" i="1"/>
  <c r="C925" i="1" s="1"/>
  <c r="B926" i="1"/>
  <c r="C926" i="1" s="1"/>
  <c r="B927" i="1"/>
  <c r="C927" i="1" s="1"/>
  <c r="B928" i="1"/>
  <c r="C928" i="1" s="1"/>
  <c r="B929" i="1"/>
  <c r="C929" i="1" s="1"/>
  <c r="B930" i="1"/>
  <c r="C930" i="1" s="1"/>
  <c r="B931" i="1"/>
  <c r="C931" i="1" s="1"/>
  <c r="B932" i="1"/>
  <c r="C932" i="1" s="1"/>
  <c r="B933" i="1"/>
  <c r="C933" i="1" s="1"/>
  <c r="B934" i="1"/>
  <c r="C934" i="1" s="1"/>
  <c r="B935" i="1"/>
  <c r="C935" i="1" s="1"/>
  <c r="B936" i="1"/>
  <c r="C936" i="1" s="1"/>
  <c r="B937" i="1"/>
  <c r="C937" i="1" s="1"/>
  <c r="B938" i="1"/>
  <c r="C938" i="1" s="1"/>
  <c r="B939" i="1"/>
  <c r="C939" i="1" s="1"/>
  <c r="B940" i="1"/>
  <c r="C940" i="1" s="1"/>
  <c r="B941" i="1"/>
  <c r="C941" i="1" s="1"/>
  <c r="B942" i="1"/>
  <c r="C942" i="1" s="1"/>
  <c r="B943" i="1"/>
  <c r="C943" i="1" s="1"/>
  <c r="B944" i="1"/>
  <c r="C944" i="1" s="1"/>
  <c r="B945" i="1"/>
  <c r="C945" i="1" s="1"/>
  <c r="B946" i="1"/>
  <c r="C946" i="1" s="1"/>
  <c r="B947" i="1"/>
  <c r="C947" i="1" s="1"/>
  <c r="B948" i="1"/>
  <c r="C948" i="1" s="1"/>
  <c r="B949" i="1"/>
  <c r="C949" i="1" s="1"/>
  <c r="B950" i="1"/>
  <c r="C950" i="1" s="1"/>
  <c r="B951" i="1"/>
  <c r="C951" i="1" s="1"/>
  <c r="B952" i="1"/>
  <c r="C952" i="1" s="1"/>
  <c r="B953" i="1"/>
  <c r="C953" i="1" s="1"/>
  <c r="B954" i="1"/>
  <c r="C954" i="1" s="1"/>
  <c r="B955" i="1"/>
  <c r="C955" i="1" s="1"/>
  <c r="B956" i="1"/>
  <c r="C956" i="1" s="1"/>
  <c r="B957" i="1"/>
  <c r="C957" i="1" s="1"/>
  <c r="B958" i="1"/>
  <c r="C958" i="1" s="1"/>
  <c r="B959" i="1"/>
  <c r="C959" i="1" s="1"/>
  <c r="B960" i="1"/>
  <c r="C960" i="1" s="1"/>
  <c r="B961" i="1"/>
  <c r="C961" i="1" s="1"/>
  <c r="B962" i="1"/>
  <c r="C962" i="1" s="1"/>
  <c r="B963" i="1"/>
  <c r="C963" i="1" s="1"/>
  <c r="B964" i="1"/>
  <c r="C964" i="1" s="1"/>
  <c r="B965" i="1"/>
  <c r="C965" i="1" s="1"/>
  <c r="B966" i="1"/>
  <c r="C966" i="1" s="1"/>
  <c r="B967" i="1"/>
  <c r="C967" i="1" s="1"/>
  <c r="B968" i="1"/>
  <c r="C968" i="1" s="1"/>
  <c r="B969" i="1"/>
  <c r="C969" i="1" s="1"/>
  <c r="B970" i="1"/>
  <c r="C970" i="1" s="1"/>
  <c r="B971" i="1"/>
  <c r="C971" i="1" s="1"/>
  <c r="B972" i="1"/>
  <c r="C972" i="1" s="1"/>
  <c r="B973" i="1"/>
  <c r="C973" i="1" s="1"/>
  <c r="B974" i="1"/>
  <c r="C974" i="1" s="1"/>
  <c r="B975" i="1"/>
  <c r="C975" i="1" s="1"/>
  <c r="B976" i="1"/>
  <c r="C976" i="1" s="1"/>
  <c r="B977" i="1"/>
  <c r="C977" i="1" s="1"/>
  <c r="B978" i="1"/>
  <c r="C978" i="1" s="1"/>
  <c r="B979" i="1"/>
  <c r="C979" i="1" s="1"/>
  <c r="B980" i="1"/>
  <c r="C980" i="1" s="1"/>
  <c r="B981" i="1"/>
  <c r="C981" i="1" s="1"/>
  <c r="B982" i="1"/>
  <c r="C982" i="1" s="1"/>
  <c r="B983" i="1"/>
  <c r="C983" i="1" s="1"/>
  <c r="B984" i="1"/>
  <c r="C984" i="1" s="1"/>
  <c r="B985" i="1"/>
  <c r="C985" i="1" s="1"/>
  <c r="B986" i="1"/>
  <c r="C986" i="1" s="1"/>
  <c r="B987" i="1"/>
  <c r="C987" i="1" s="1"/>
  <c r="B988" i="1"/>
  <c r="C988" i="1" s="1"/>
  <c r="B989" i="1"/>
  <c r="C989" i="1" s="1"/>
  <c r="B990" i="1"/>
  <c r="C990" i="1" s="1"/>
  <c r="B991" i="1"/>
  <c r="C991" i="1" s="1"/>
  <c r="B992" i="1"/>
  <c r="C992" i="1" s="1"/>
  <c r="B993" i="1"/>
  <c r="C993" i="1" s="1"/>
  <c r="B994" i="1"/>
  <c r="C994" i="1" s="1"/>
  <c r="B995" i="1"/>
  <c r="C995" i="1" s="1"/>
  <c r="B996" i="1"/>
  <c r="C996" i="1" s="1"/>
  <c r="B997" i="1"/>
  <c r="C997" i="1" s="1"/>
  <c r="B998" i="1"/>
  <c r="C998" i="1" s="1"/>
  <c r="B999" i="1"/>
  <c r="C999" i="1" s="1"/>
  <c r="B1000" i="1"/>
  <c r="C1000" i="1" s="1"/>
  <c r="B1001" i="1"/>
  <c r="C1001" i="1" s="1"/>
  <c r="B1002" i="1"/>
  <c r="C1002" i="1" s="1"/>
  <c r="B3" i="1"/>
  <c r="C3" i="1" s="1"/>
  <c r="F26" i="2" l="1"/>
  <c r="F28" i="2" s="1"/>
  <c r="F25" i="2"/>
  <c r="F27" i="2" s="1"/>
  <c r="F2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<sst xmlns="http://schemas.openxmlformats.org/spreadsheetml/2006/main" count="6112" uniqueCount="335">
  <si>
    <t>rovn</t>
  </si>
  <si>
    <t>norm</t>
  </si>
  <si>
    <t>poradie</t>
  </si>
  <si>
    <t>utriedené</t>
  </si>
  <si>
    <t>text</t>
  </si>
  <si>
    <t>cena akcie</t>
  </si>
  <si>
    <t>-</t>
  </si>
  <si>
    <t>rast/pokles</t>
  </si>
  <si>
    <t>Janka</t>
  </si>
  <si>
    <t>Danka</t>
  </si>
  <si>
    <t>Majka</t>
  </si>
  <si>
    <t>Julka</t>
  </si>
  <si>
    <t>Ivetka</t>
  </si>
  <si>
    <t>dátum</t>
  </si>
  <si>
    <t>výkon</t>
  </si>
  <si>
    <t>Priemer sa ráta v tom stĺpci, v ktorom sa vyhodnocuje podmienka.</t>
  </si>
  <si>
    <t>Priemer sa ráta v inom stĺpci ako podmienka.</t>
  </si>
  <si>
    <t>Dielňa</t>
  </si>
  <si>
    <t>A</t>
  </si>
  <si>
    <t>B</t>
  </si>
  <si>
    <t>Jitka</t>
  </si>
  <si>
    <t>Priemerný výkon dielne A, nepočítajúc výkony z 31.3.2019</t>
  </si>
  <si>
    <t>Funkcia AverageIfs umožňuje vypočítať aritmetický priemer s viac podmienkami. Medzi podmienkami je AND.</t>
  </si>
  <si>
    <t>Priemerný (v tomto prípade) nárast za sledované obdobie je približne 3,4% mesačne,</t>
  </si>
  <si>
    <t>Harmonický priemer</t>
  </si>
  <si>
    <t>Auto ide z Čadce do Žiliny priemernou rýchlosťou 60km/h. Naspäť 40km/h.</t>
  </si>
  <si>
    <t>Funkcia AverageIf umožňuje vypočítať aritmetický priemer s využitím podmienky.</t>
  </si>
  <si>
    <t>Obdobu funkcií AverageIf a AverageIfs majú aj funkcie:</t>
  </si>
  <si>
    <t>Sum, Count, Max, Min</t>
  </si>
  <si>
    <t>Aritmetický priemer</t>
  </si>
  <si>
    <t>Geometrický priemer</t>
  </si>
  <si>
    <t>Aritmetický priemer  nemá v tomto prípade logiku.</t>
  </si>
  <si>
    <t>Medián, modus</t>
  </si>
  <si>
    <t>Priemer s podmienkou/ami</t>
  </si>
  <si>
    <t>Poradie</t>
  </si>
  <si>
    <t>Permutácie</t>
  </si>
  <si>
    <t>6*5*4</t>
  </si>
  <si>
    <t>6^3</t>
  </si>
  <si>
    <t>Počet</t>
  </si>
  <si>
    <t xml:space="preserve">Ak utriedime hodnoty v oblasti vzostupne, číslo 3 bude tretie v poradí. </t>
  </si>
  <si>
    <t xml:space="preserve">Ak utriedime hodnoty v oblasti zostupne, číslo 3 bude štvrté v poradí. </t>
  </si>
  <si>
    <t>help</t>
  </si>
  <si>
    <t>Počet neprázdnych buniek v oblasti.</t>
  </si>
  <si>
    <t>Počet buniek v oblasti, ktoré obsahujú číslo.</t>
  </si>
  <si>
    <t>Počet prázdnych buniek v oblasti.</t>
  </si>
  <si>
    <t>Rozptyl a Smerodajná odchýlka</t>
  </si>
  <si>
    <t>stred</t>
  </si>
  <si>
    <t>std dev</t>
  </si>
  <si>
    <t>Priemerný výkon začínajúcich na J, z dielne B a nepočítajúc výkony z 31.3.2020</t>
  </si>
  <si>
    <t>Budete brať na štatistike.
Je dobré vedieť (vidieť) rozdiel.</t>
  </si>
  <si>
    <t>Pri normálnom rozdelení sa stredné hodnoty vyskytujú častejšie.
Napríklad výška dospelých mužov má normálne rozdelenie.</t>
  </si>
  <si>
    <t>január</t>
  </si>
  <si>
    <t>február</t>
  </si>
  <si>
    <t>marec</t>
  </si>
  <si>
    <t>apríl</t>
  </si>
  <si>
    <t>máj</t>
  </si>
  <si>
    <t>jún</t>
  </si>
  <si>
    <t>ak by sa použil 5x, tak z 11 (január) dostaneme  13 (jún).</t>
  </si>
  <si>
    <t>Aritmetický priemer je najväčší.</t>
  </si>
  <si>
    <t>Medián.</t>
  </si>
  <si>
    <t>Harmonický priemer je najmenší.</t>
  </si>
  <si>
    <t>Geometrický priemer je medzi Aritmetickým a Harmonickým priemerom.</t>
  </si>
  <si>
    <r>
      <t xml:space="preserve">AP </t>
    </r>
    <r>
      <rPr>
        <b/>
        <sz val="11"/>
        <color theme="1"/>
        <rFont val="Calibri"/>
        <family val="2"/>
        <charset val="238"/>
      </rPr>
      <t>≥ GP ≥ HP</t>
    </r>
  </si>
  <si>
    <t>6 a menšie ale väčšie ako 4.</t>
  </si>
  <si>
    <t>4 a menšie ale väčšie ako 2.</t>
  </si>
  <si>
    <t>2 a menšie.</t>
  </si>
  <si>
    <t>Priemer sa počíta iba z čísel.</t>
  </si>
  <si>
    <t>Priemer sa počíta z čísel, textov (=0) a logických hodnôt (True=1, False=0).</t>
  </si>
  <si>
    <t>Tretie najväčšie číslo.</t>
  </si>
  <si>
    <t>Tretie najmenšie číslo.</t>
  </si>
  <si>
    <t>To isté ako =LARGE(oblasť, 1).</t>
  </si>
  <si>
    <t>To isté ako =SMALL(oblasť, 1).</t>
  </si>
  <si>
    <t>Rozptyl.</t>
  </si>
  <si>
    <t>Smerodajná odchýlka.</t>
  </si>
  <si>
    <t xml:space="preserve">V starých verziách bez dynamických polí je nutné označiť oblasť výsledku </t>
  </si>
  <si>
    <t>Namiesto A7#, sa pri klasike vkladá oblasť (A7:D14).</t>
  </si>
  <si>
    <t>Je modrá hodnota medzi žltými (včítane)?</t>
  </si>
  <si>
    <t>Štandardnejšie riešenie s And a Or.</t>
  </si>
  <si>
    <t>Ak viete počty, môžete to zistiť takto.</t>
  </si>
  <si>
    <t>Štandardné riešenie. "&gt;=1" na konci je len aby sa vypísalo true/false, inak 1/0.</t>
  </si>
  <si>
    <t>To isté ako vyššie.</t>
  </si>
  <si>
    <t>V princípe to isté ako vyššie a vyššie.</t>
  </si>
  <si>
    <t>Ešte aj toto sa naučíte. Tešíte sa?</t>
  </si>
  <si>
    <t>Väčšie ako 6.</t>
  </si>
  <si>
    <t>Aká je priemerná rýchlosť celej cesty tam a späť?</t>
  </si>
  <si>
    <t>Nemožno použiť aritmetický priemer, pretože cesty netrvali rovnako dlho.</t>
  </si>
  <si>
    <t>Frekvencia</t>
  </si>
  <si>
    <r>
      <t xml:space="preserve">Rovnosť nastane iba ak sú </t>
    </r>
    <r>
      <rPr>
        <b/>
        <sz val="11"/>
        <color theme="1"/>
        <rFont val="Calibri"/>
        <family val="2"/>
        <charset val="238"/>
        <scheme val="minor"/>
      </rPr>
      <t>všetky</t>
    </r>
    <r>
      <rPr>
        <sz val="11"/>
        <color theme="1"/>
        <rFont val="Calibri"/>
        <family val="2"/>
        <charset val="238"/>
        <scheme val="minor"/>
      </rPr>
      <t xml:space="preserve"> priemerované hodnoty rovnaké.</t>
    </r>
  </si>
  <si>
    <t>a stlačiť pri zadaní funkcie Ctrl + Shift + Enter.</t>
  </si>
  <si>
    <t xml:space="preserve">       alebo pomocou FV</t>
  </si>
  <si>
    <t>Nečakané využitie mediána. A keď sme už pri tom, sú aj iné riešenia.</t>
  </si>
  <si>
    <t>Ak máte starší Excel, tak Mode.Mult je maticový vzorec.</t>
  </si>
  <si>
    <r>
      <t xml:space="preserve">T. j. treba označiť </t>
    </r>
    <r>
      <rPr>
        <sz val="11"/>
        <color theme="5" tint="-0.249977111117893"/>
        <rFont val="Calibri"/>
        <family val="2"/>
        <scheme val="minor"/>
      </rPr>
      <t>oblasť</t>
    </r>
    <r>
      <rPr>
        <sz val="11"/>
        <color theme="1"/>
        <rFont val="Calibri"/>
        <family val="2"/>
        <charset val="238"/>
        <scheme val="minor"/>
      </rPr>
      <t>, napísať vzorec a stlačiť Ctrl+Shift+Enter.</t>
    </r>
  </si>
  <si>
    <t>Päť najväčších.</t>
  </si>
  <si>
    <t>Číslo 3 je štvrté, piate, šieste, siedme - RANK.AVG vráti priemernú hodnotu.</t>
  </si>
  <si>
    <t>Číslo 3 je tretie, štvrté, piate, šieste - RANK.AVG vráti priemernú hodnotu.</t>
  </si>
  <si>
    <t>Číslo 3 je štvrté, piate, šieste, siedme - RANK.EQ vráti najvyššiu hodnotu.</t>
  </si>
  <si>
    <t>Číslo 3 je tretie, štvrté, piate, šieste - RANK.EQ vráti najvyššiu hodnotu.</t>
  </si>
  <si>
    <t>Large je funkcia popísaná nižšie. Šlo by to aj funkciou Small.</t>
  </si>
  <si>
    <t>99014</t>
  </si>
  <si>
    <t>Easy</t>
  </si>
  <si>
    <t>nemá</t>
  </si>
  <si>
    <t>Omar</t>
  </si>
  <si>
    <t>Baxter</t>
  </si>
  <si>
    <t>MŘller</t>
  </si>
  <si>
    <t>99013</t>
  </si>
  <si>
    <t>Paul</t>
  </si>
  <si>
    <t>Pluhar</t>
  </si>
  <si>
    <t>99011</t>
  </si>
  <si>
    <t>Orange</t>
  </si>
  <si>
    <t>had</t>
  </si>
  <si>
    <t>Thomas</t>
  </si>
  <si>
    <t>Milberg</t>
  </si>
  <si>
    <t>Eurotel</t>
  </si>
  <si>
    <t>pes</t>
  </si>
  <si>
    <t>Carlo</t>
  </si>
  <si>
    <t>Williams</t>
  </si>
  <si>
    <t>Lauren</t>
  </si>
  <si>
    <t>Picard</t>
  </si>
  <si>
    <t>Matt</t>
  </si>
  <si>
    <t>Falk</t>
  </si>
  <si>
    <t>Martina</t>
  </si>
  <si>
    <t>Spencer</t>
  </si>
  <si>
    <t>Jim</t>
  </si>
  <si>
    <t>Burlinson</t>
  </si>
  <si>
    <t>99012</t>
  </si>
  <si>
    <t>Margaret</t>
  </si>
  <si>
    <t>Kiesbauer</t>
  </si>
  <si>
    <t>papagáj</t>
  </si>
  <si>
    <t>Marco</t>
  </si>
  <si>
    <t>Brunner</t>
  </si>
  <si>
    <t>Percy</t>
  </si>
  <si>
    <t>Stone</t>
  </si>
  <si>
    <t>Betty</t>
  </si>
  <si>
    <t>Falková</t>
  </si>
  <si>
    <t>rybky</t>
  </si>
  <si>
    <t>Sigourney</t>
  </si>
  <si>
    <t>Mastorakis</t>
  </si>
  <si>
    <t>Prima</t>
  </si>
  <si>
    <t>Caudia</t>
  </si>
  <si>
    <t>Galligan</t>
  </si>
  <si>
    <t>škrečok</t>
  </si>
  <si>
    <t>Gustav01</t>
  </si>
  <si>
    <t>Hamilton</t>
  </si>
  <si>
    <t>Petty</t>
  </si>
  <si>
    <t>Lowry</t>
  </si>
  <si>
    <t>Arnold</t>
  </si>
  <si>
    <t>Erdel</t>
  </si>
  <si>
    <t>Tom</t>
  </si>
  <si>
    <t>Alber</t>
  </si>
  <si>
    <t>David</t>
  </si>
  <si>
    <t>De Laurentis</t>
  </si>
  <si>
    <t>Cristina</t>
  </si>
  <si>
    <t>Rick</t>
  </si>
  <si>
    <t>Nebel</t>
  </si>
  <si>
    <t>Paudge</t>
  </si>
  <si>
    <t>Schneider</t>
  </si>
  <si>
    <t>Jack</t>
  </si>
  <si>
    <t>Shmithers</t>
  </si>
  <si>
    <t>Simon</t>
  </si>
  <si>
    <t>Atkinson</t>
  </si>
  <si>
    <t>Meyer</t>
  </si>
  <si>
    <t>Linda</t>
  </si>
  <si>
    <t>Geier</t>
  </si>
  <si>
    <t>Richard</t>
  </si>
  <si>
    <t>H÷rbiger</t>
  </si>
  <si>
    <t>mačka</t>
  </si>
  <si>
    <t>Potter</t>
  </si>
  <si>
    <t>Raoul</t>
  </si>
  <si>
    <t>Johnny</t>
  </si>
  <si>
    <t>Caso</t>
  </si>
  <si>
    <t>Whi</t>
  </si>
  <si>
    <t>Komorowska</t>
  </si>
  <si>
    <t>Billy</t>
  </si>
  <si>
    <t>Henry</t>
  </si>
  <si>
    <t>Goldberg</t>
  </si>
  <si>
    <t>Leonardo</t>
  </si>
  <si>
    <t>Kaprinsky</t>
  </si>
  <si>
    <t>Tilda</t>
  </si>
  <si>
    <t>Coburn</t>
  </si>
  <si>
    <t>Anna</t>
  </si>
  <si>
    <t>McBride</t>
  </si>
  <si>
    <t>Sally</t>
  </si>
  <si>
    <t>De Sica</t>
  </si>
  <si>
    <t>Joan</t>
  </si>
  <si>
    <t>Harrison</t>
  </si>
  <si>
    <t>Plummer</t>
  </si>
  <si>
    <t>Jo</t>
  </si>
  <si>
    <t>Ande</t>
  </si>
  <si>
    <t>Piero</t>
  </si>
  <si>
    <t>Karen</t>
  </si>
  <si>
    <t>Rossi</t>
  </si>
  <si>
    <t>Peng</t>
  </si>
  <si>
    <t>Wilde</t>
  </si>
  <si>
    <t>Ginger</t>
  </si>
  <si>
    <t>Grodin</t>
  </si>
  <si>
    <t>Rodham</t>
  </si>
  <si>
    <t>Bigelow</t>
  </si>
  <si>
    <t>George</t>
  </si>
  <si>
    <t>Franco</t>
  </si>
  <si>
    <t>Monroe</t>
  </si>
  <si>
    <t>Peter</t>
  </si>
  <si>
    <t>Walker</t>
  </si>
  <si>
    <t>Jason</t>
  </si>
  <si>
    <t>Hurt</t>
  </si>
  <si>
    <t>Rowan</t>
  </si>
  <si>
    <t>Segal</t>
  </si>
  <si>
    <t>Nick</t>
  </si>
  <si>
    <t>Perego</t>
  </si>
  <si>
    <t>Ohrner</t>
  </si>
  <si>
    <t>Birney</t>
  </si>
  <si>
    <t>Jane</t>
  </si>
  <si>
    <t>Romero</t>
  </si>
  <si>
    <t>Tim</t>
  </si>
  <si>
    <t>Vicky</t>
  </si>
  <si>
    <t>Joe</t>
  </si>
  <si>
    <t>LeBrock</t>
  </si>
  <si>
    <t>Theo</t>
  </si>
  <si>
    <t>Mark</t>
  </si>
  <si>
    <t>Palance</t>
  </si>
  <si>
    <t>Norris</t>
  </si>
  <si>
    <t>Mary</t>
  </si>
  <si>
    <t>Seberg</t>
  </si>
  <si>
    <t>Jeff</t>
  </si>
  <si>
    <t>Lerner</t>
  </si>
  <si>
    <t>Iva</t>
  </si>
  <si>
    <t>Hoven</t>
  </si>
  <si>
    <t>Mel</t>
  </si>
  <si>
    <t>Panh</t>
  </si>
  <si>
    <t>Tyler</t>
  </si>
  <si>
    <t>Ben</t>
  </si>
  <si>
    <t>Swayze</t>
  </si>
  <si>
    <t>Rithy</t>
  </si>
  <si>
    <t>Deeble</t>
  </si>
  <si>
    <t>Ray</t>
  </si>
  <si>
    <t>Schmidt</t>
  </si>
  <si>
    <t>Staroselsky</t>
  </si>
  <si>
    <t>Paola</t>
  </si>
  <si>
    <t>Spence</t>
  </si>
  <si>
    <t>Kathrin</t>
  </si>
  <si>
    <t>Caan</t>
  </si>
  <si>
    <t>Jackie</t>
  </si>
  <si>
    <t>Shelley</t>
  </si>
  <si>
    <t>Huber</t>
  </si>
  <si>
    <t>Timo</t>
  </si>
  <si>
    <t>Kim</t>
  </si>
  <si>
    <t>Nielsen</t>
  </si>
  <si>
    <t>Glas</t>
  </si>
  <si>
    <t>Donna</t>
  </si>
  <si>
    <t>Rand</t>
  </si>
  <si>
    <t>Barbara</t>
  </si>
  <si>
    <t>Jon</t>
  </si>
  <si>
    <t>Perkins</t>
  </si>
  <si>
    <t>Bergmann</t>
  </si>
  <si>
    <t>Boni</t>
  </si>
  <si>
    <t>Hill</t>
  </si>
  <si>
    <t>Pilawa</t>
  </si>
  <si>
    <t>Melanie</t>
  </si>
  <si>
    <t>Swinton</t>
  </si>
  <si>
    <t>Carol</t>
  </si>
  <si>
    <t>Steven</t>
  </si>
  <si>
    <t>Bacon</t>
  </si>
  <si>
    <t>Oliver</t>
  </si>
  <si>
    <t>O'Conner</t>
  </si>
  <si>
    <t>Biolek</t>
  </si>
  <si>
    <t>Erich</t>
  </si>
  <si>
    <t>Kramer</t>
  </si>
  <si>
    <t>Timmy</t>
  </si>
  <si>
    <t>Wai</t>
  </si>
  <si>
    <t>Laetitia</t>
  </si>
  <si>
    <t>Guerritore</t>
  </si>
  <si>
    <t>Claudio</t>
  </si>
  <si>
    <t>Widmark</t>
  </si>
  <si>
    <t>Donald</t>
  </si>
  <si>
    <t>Dillon</t>
  </si>
  <si>
    <t>Schmitt</t>
  </si>
  <si>
    <t>Diego</t>
  </si>
  <si>
    <t>Karl-Heinz</t>
  </si>
  <si>
    <t>Lowitz</t>
  </si>
  <si>
    <t>Hanna</t>
  </si>
  <si>
    <t>Sylva</t>
  </si>
  <si>
    <t>Piccoli</t>
  </si>
  <si>
    <t>Gates</t>
  </si>
  <si>
    <t>Debby</t>
  </si>
  <si>
    <t>Winger</t>
  </si>
  <si>
    <t>Bob</t>
  </si>
  <si>
    <t>Gere</t>
  </si>
  <si>
    <t>Hertha</t>
  </si>
  <si>
    <t>Beeman</t>
  </si>
  <si>
    <t>Terence</t>
  </si>
  <si>
    <t>Behan</t>
  </si>
  <si>
    <t>Luca</t>
  </si>
  <si>
    <t>Martinelli</t>
  </si>
  <si>
    <t>Igor</t>
  </si>
  <si>
    <t>Occhipinti</t>
  </si>
  <si>
    <t>Alessio</t>
  </si>
  <si>
    <t>Rainer</t>
  </si>
  <si>
    <t>Carlos</t>
  </si>
  <si>
    <t>Alessandra</t>
  </si>
  <si>
    <t>Woywood</t>
  </si>
  <si>
    <t>Chandler</t>
  </si>
  <si>
    <t>Candy</t>
  </si>
  <si>
    <t>Clint</t>
  </si>
  <si>
    <t>Rascel</t>
  </si>
  <si>
    <t>Meno</t>
  </si>
  <si>
    <t>Priezvisko</t>
  </si>
  <si>
    <t>Skupina</t>
  </si>
  <si>
    <t>Pokus</t>
  </si>
  <si>
    <t>Znamka</t>
  </si>
  <si>
    <t>Dochadzka</t>
  </si>
  <si>
    <t>Dat_Nar</t>
  </si>
  <si>
    <t>Vzdialenost</t>
  </si>
  <si>
    <t>Knihzarok</t>
  </si>
  <si>
    <t>Mobil</t>
  </si>
  <si>
    <t>Zviera</t>
  </si>
  <si>
    <t>Poc_Surodencov</t>
  </si>
  <si>
    <t>Vreckove</t>
  </si>
  <si>
    <t>Vyska</t>
  </si>
  <si>
    <t>Hmotnost</t>
  </si>
  <si>
    <r>
      <t xml:space="preserve">1a) V bunke </t>
    </r>
    <r>
      <rPr>
        <b/>
        <sz val="11"/>
        <color theme="1"/>
        <rFont val="Calibri"/>
        <family val="2"/>
        <charset val="238"/>
        <scheme val="minor"/>
      </rPr>
      <t>A1</t>
    </r>
    <r>
      <rPr>
        <sz val="11"/>
        <color theme="1"/>
        <rFont val="Calibri"/>
        <family val="2"/>
        <charset val="238"/>
        <scheme val="minor"/>
      </rPr>
      <t xml:space="preserve"> sa bude zobrazovať počet ľudí, ktorí nemajú vyplnený stĺpec </t>
    </r>
    <r>
      <rPr>
        <b/>
        <sz val="11"/>
        <color theme="1"/>
        <rFont val="Calibri"/>
        <family val="2"/>
        <charset val="238"/>
        <scheme val="minor"/>
      </rPr>
      <t>Mobil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</si>
  <si>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1b) V bunke </t>
    </r>
    <r>
      <rPr>
        <b/>
        <sz val="11"/>
        <color theme="1"/>
        <rFont val="Calibri"/>
        <family val="2"/>
        <charset val="238"/>
        <scheme val="minor"/>
      </rPr>
      <t>A2</t>
    </r>
    <r>
      <rPr>
        <sz val="11"/>
        <color theme="1"/>
        <rFont val="Calibri"/>
        <family val="2"/>
        <charset val="238"/>
        <scheme val="minor"/>
      </rPr>
      <t xml:space="preserve"> sa bude zobrazovať počet ľudí, ktorí majú vyplnený stĺpec </t>
    </r>
    <r>
      <rPr>
        <b/>
        <sz val="11"/>
        <color theme="1"/>
        <rFont val="Calibri"/>
        <family val="2"/>
        <charset val="238"/>
        <scheme val="minor"/>
      </rPr>
      <t>Mobil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</si>
  <si>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1c) V bunke </t>
    </r>
    <r>
      <rPr>
        <b/>
        <sz val="11"/>
        <color theme="1"/>
        <rFont val="Calibri"/>
        <family val="2"/>
        <charset val="238"/>
        <scheme val="minor"/>
      </rPr>
      <t>A3</t>
    </r>
    <r>
      <rPr>
        <sz val="11"/>
        <color theme="1"/>
        <rFont val="Calibri"/>
        <family val="2"/>
        <charset val="238"/>
        <scheme val="minor"/>
      </rPr>
      <t xml:space="preserve"> sa bude počet čísel v stĺpci </t>
    </r>
    <r>
      <rPr>
        <b/>
        <sz val="11"/>
        <color theme="1"/>
        <rFont val="Calibri"/>
        <family val="2"/>
        <charset val="238"/>
        <scheme val="minor"/>
      </rPr>
      <t>Známka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</si>
  <si>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5a) Riadky, v ktorých je </t>
    </r>
    <r>
      <rPr>
        <b/>
        <sz val="11"/>
        <color theme="1"/>
        <rFont val="Calibri"/>
        <family val="2"/>
        <charset val="238"/>
        <scheme val="minor"/>
      </rPr>
      <t>Vreckové</t>
    </r>
    <r>
      <rPr>
        <sz val="11"/>
        <color theme="1"/>
        <rFont val="Calibri"/>
        <family val="2"/>
        <charset val="238"/>
        <scheme val="minor"/>
      </rPr>
      <t xml:space="preserve"> najvyššie sa budú označovať zelenou farbou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</si>
  <si>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5b) Riadky, v ktorých sú 3 najvyššie  </t>
    </r>
    <r>
      <rPr>
        <b/>
        <sz val="11"/>
        <color theme="1"/>
        <rFont val="Calibri"/>
        <family val="2"/>
        <charset val="238"/>
        <scheme val="minor"/>
      </rPr>
      <t>Vreckové</t>
    </r>
    <r>
      <rPr>
        <sz val="11"/>
        <color theme="1"/>
        <rFont val="Calibri"/>
        <family val="2"/>
        <charset val="238"/>
        <scheme val="minor"/>
      </rPr>
      <t xml:space="preserve">  sa budú označovať zelenou farbou</t>
    </r>
    <r>
      <rPr>
        <sz val="11"/>
        <color theme="1"/>
        <rFont val="Calibri"/>
        <family val="2"/>
        <charset val="238"/>
        <scheme val="minor"/>
      </rPr>
      <t>.</t>
    </r>
  </si>
  <si>
    <t>ver. 29. 10. 2024</t>
  </si>
  <si>
    <r>
      <t xml:space="preserve">5c) Riadky, v ktorých je </t>
    </r>
    <r>
      <rPr>
        <b/>
        <sz val="11"/>
        <color theme="1"/>
        <rFont val="Calibri"/>
        <family val="2"/>
        <charset val="238"/>
        <scheme val="minor"/>
      </rPr>
      <t>Vreckové</t>
    </r>
    <r>
      <rPr>
        <sz val="11"/>
        <color theme="1"/>
        <rFont val="Calibri"/>
        <family val="2"/>
        <charset val="238"/>
        <scheme val="minor"/>
      </rPr>
      <t xml:space="preserve"> v rozpätí 10% okolo priemeru sa budú označovať zelenou farbou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</si>
  <si>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6) V bunke </t>
    </r>
    <r>
      <rPr>
        <b/>
        <sz val="11"/>
        <color theme="1"/>
        <rFont val="Calibri"/>
        <family val="2"/>
        <charset val="238"/>
        <scheme val="minor"/>
      </rPr>
      <t>A1</t>
    </r>
    <r>
      <rPr>
        <sz val="11"/>
        <color theme="1"/>
        <rFont val="Calibri"/>
        <family val="2"/>
        <charset val="238"/>
        <scheme val="minor"/>
      </rPr>
      <t xml:space="preserve"> sa bude zobrazovať najvyššia aj najnižšia H</t>
    </r>
    <r>
      <rPr>
        <b/>
        <sz val="11"/>
        <color theme="1"/>
        <rFont val="Calibri"/>
        <family val="2"/>
        <charset val="238"/>
        <scheme val="minor"/>
      </rPr>
      <t>motnosť</t>
    </r>
    <r>
      <rPr>
        <sz val="11"/>
        <color theme="1"/>
        <rFont val="Calibri"/>
        <family val="2"/>
        <charset val="238"/>
        <scheme val="minor"/>
      </rPr>
      <t xml:space="preserve"> ako usporiadaná dvojica. Napríklad: (109, 47) .</t>
    </r>
  </si>
  <si>
    <r>
      <t xml:space="preserve">4a) V bunke </t>
    </r>
    <r>
      <rPr>
        <b/>
        <sz val="11"/>
        <color theme="1"/>
        <rFont val="Calibri"/>
        <family val="2"/>
        <charset val="238"/>
        <scheme val="minor"/>
      </rPr>
      <t>A1</t>
    </r>
    <r>
      <rPr>
        <sz val="11"/>
        <color theme="1"/>
        <rFont val="Calibri"/>
        <family val="2"/>
        <charset val="238"/>
        <scheme val="minor"/>
      </rPr>
      <t xml:space="preserve"> sa bude zobrazovať priemerná Z</t>
    </r>
    <r>
      <rPr>
        <b/>
        <sz val="11"/>
        <color theme="1"/>
        <rFont val="Calibri"/>
        <family val="2"/>
        <charset val="238"/>
        <scheme val="minor"/>
      </rPr>
      <t>námka</t>
    </r>
    <r>
      <rPr>
        <sz val="11"/>
        <color theme="1"/>
        <rFont val="Calibri"/>
        <family val="2"/>
        <charset val="238"/>
        <scheme val="minor"/>
      </rPr>
      <t xml:space="preserve"> psíčkarov</t>
    </r>
    <r>
      <rPr>
        <b/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</si>
  <si>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4b) V bunke </t>
    </r>
    <r>
      <rPr>
        <b/>
        <sz val="11"/>
        <color theme="1"/>
        <rFont val="Calibri"/>
        <family val="2"/>
        <charset val="238"/>
        <scheme val="minor"/>
      </rPr>
      <t>A2</t>
    </r>
    <r>
      <rPr>
        <sz val="11"/>
        <color theme="1"/>
        <rFont val="Calibri"/>
        <family val="2"/>
        <charset val="238"/>
        <scheme val="minor"/>
      </rPr>
      <t xml:space="preserve"> sa bude zobrazovať počet ľudí, ktorí majú aspoň 2 </t>
    </r>
    <r>
      <rPr>
        <b/>
        <sz val="11"/>
        <color theme="1"/>
        <rFont val="Calibri"/>
        <family val="2"/>
        <charset val="238"/>
        <scheme val="minor"/>
      </rPr>
      <t>Súrodencov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</si>
  <si>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4c) V bunke </t>
    </r>
    <r>
      <rPr>
        <b/>
        <sz val="11"/>
        <color theme="1"/>
        <rFont val="Calibri"/>
        <family val="2"/>
        <charset val="238"/>
        <scheme val="minor"/>
      </rPr>
      <t>A3</t>
    </r>
    <r>
      <rPr>
        <sz val="11"/>
        <color theme="1"/>
        <rFont val="Calibri"/>
        <family val="2"/>
        <charset val="238"/>
        <scheme val="minor"/>
      </rPr>
      <t xml:space="preserve"> sa bude zobrazovať počet ľudí majúcich psa (</t>
    </r>
    <r>
      <rPr>
        <b/>
        <sz val="11"/>
        <color theme="1"/>
        <rFont val="Calibri"/>
        <family val="2"/>
        <charset val="238"/>
        <scheme val="minor"/>
      </rPr>
      <t>Zviera</t>
    </r>
    <r>
      <rPr>
        <sz val="11"/>
        <color theme="1"/>
        <rFont val="Calibri"/>
        <family val="2"/>
        <charset val="238"/>
        <scheme val="minor"/>
      </rPr>
      <t xml:space="preserve">), ktorí majú aspoň 2 </t>
    </r>
    <r>
      <rPr>
        <b/>
        <sz val="11"/>
        <color theme="1"/>
        <rFont val="Calibri"/>
        <family val="2"/>
        <charset val="238"/>
        <scheme val="minor"/>
      </rPr>
      <t>Súrodencov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</si>
  <si>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2a) V bunke </t>
    </r>
    <r>
      <rPr>
        <b/>
        <sz val="11"/>
        <color theme="1"/>
        <rFont val="Calibri"/>
        <family val="2"/>
        <charset val="238"/>
        <scheme val="minor"/>
      </rPr>
      <t>A1</t>
    </r>
    <r>
      <rPr>
        <sz val="11"/>
        <color theme="1"/>
        <rFont val="Calibri"/>
        <family val="2"/>
        <charset val="238"/>
        <scheme val="minor"/>
      </rPr>
      <t xml:space="preserve"> sa bude zobrazovať priemerné </t>
    </r>
    <r>
      <rPr>
        <b/>
        <sz val="11"/>
        <color theme="1"/>
        <rFont val="Calibri"/>
        <family val="2"/>
        <charset val="238"/>
        <scheme val="minor"/>
      </rPr>
      <t>Vreckové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</si>
  <si>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2b) V bunke </t>
    </r>
    <r>
      <rPr>
        <b/>
        <sz val="11"/>
        <color theme="1"/>
        <rFont val="Calibri"/>
        <family val="2"/>
        <charset val="238"/>
        <scheme val="minor"/>
      </rPr>
      <t>A2</t>
    </r>
    <r>
      <rPr>
        <sz val="11"/>
        <color theme="1"/>
        <rFont val="Calibri"/>
        <family val="2"/>
        <charset val="238"/>
        <scheme val="minor"/>
      </rPr>
      <t xml:space="preserve"> sa bude zobrazovať medián z </t>
    </r>
    <r>
      <rPr>
        <b/>
        <sz val="11"/>
        <color theme="1"/>
        <rFont val="Calibri"/>
        <family val="2"/>
        <charset val="238"/>
        <scheme val="minor"/>
      </rPr>
      <t>Vreckového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</si>
  <si>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2c) Od bunky </t>
    </r>
    <r>
      <rPr>
        <b/>
        <sz val="11"/>
        <color theme="1"/>
        <rFont val="Calibri"/>
        <family val="2"/>
        <charset val="238"/>
        <scheme val="minor"/>
      </rPr>
      <t>A3</t>
    </r>
    <r>
      <rPr>
        <sz val="11"/>
        <color theme="1"/>
        <rFont val="Calibri"/>
        <family val="2"/>
        <charset val="238"/>
        <scheme val="minor"/>
      </rPr>
      <t xml:space="preserve"> sa budú zobrazovať najčastejšie hodnoty </t>
    </r>
    <r>
      <rPr>
        <b/>
        <sz val="11"/>
        <color theme="1"/>
        <rFont val="Calibri"/>
        <family val="2"/>
        <charset val="238"/>
        <scheme val="minor"/>
      </rPr>
      <t>Vreckového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</si>
  <si>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3a) V bunke </t>
    </r>
    <r>
      <rPr>
        <b/>
        <sz val="11"/>
        <color theme="1"/>
        <rFont val="Calibri"/>
        <family val="2"/>
        <charset val="238"/>
        <scheme val="minor"/>
      </rPr>
      <t>A1</t>
    </r>
    <r>
      <rPr>
        <sz val="11"/>
        <color theme="1"/>
        <rFont val="Calibri"/>
        <family val="2"/>
        <charset val="238"/>
        <scheme val="minor"/>
      </rPr>
      <t xml:space="preserve"> sa bude zobrazovať priemerný vek.</t>
    </r>
  </si>
  <si>
    <r>
      <t xml:space="preserve">3b) Označte zelenou farbou </t>
    </r>
    <r>
      <rPr>
        <b/>
        <sz val="11"/>
        <color theme="1"/>
        <rFont val="Calibri"/>
        <family val="2"/>
        <charset val="238"/>
        <scheme val="minor"/>
      </rPr>
      <t>Meno</t>
    </r>
    <r>
      <rPr>
        <sz val="11"/>
        <color theme="1"/>
        <rFont val="Calibri"/>
        <family val="2"/>
        <charset val="238"/>
        <scheme val="minor"/>
      </rPr>
      <t xml:space="preserve"> a </t>
    </r>
    <r>
      <rPr>
        <b/>
        <sz val="11"/>
        <color theme="1"/>
        <rFont val="Calibri"/>
        <family val="2"/>
        <charset val="238"/>
        <scheme val="minor"/>
      </rPr>
      <t>Priezvisko</t>
    </r>
    <r>
      <rPr>
        <sz val="11"/>
        <color theme="1"/>
        <rFont val="Calibri"/>
        <family val="2"/>
        <charset val="238"/>
        <scheme val="minor"/>
      </rPr>
      <t xml:space="preserve"> ľudí, ktorých </t>
    </r>
    <r>
      <rPr>
        <b/>
        <sz val="11"/>
        <color theme="1"/>
        <rFont val="Calibri"/>
        <family val="2"/>
        <charset val="238"/>
        <scheme val="minor"/>
      </rPr>
      <t>Vreckové</t>
    </r>
    <r>
      <rPr>
        <sz val="11"/>
        <color theme="1"/>
        <rFont val="Calibri"/>
        <family val="2"/>
        <charset val="238"/>
        <scheme val="minor"/>
      </rPr>
      <t xml:space="preserve"> je nad priemerom vreckového ľudí nad nimi.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</si>
</sst>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100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2" fontId="0" fillId="0" borderId="6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0" fillId="4" borderId="13" xfId="0" applyFill="1" applyBorder="1" applyAlignment="1">
      <alignment vertical="center"/>
    </xf>
    <xf numFmtId="2" fontId="0" fillId="0" borderId="7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13" xfId="0" applyNumberFormat="1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0" fillId="0" borderId="12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8" fillId="6" borderId="0" xfId="2" applyAlignment="1">
      <alignment vertical="center"/>
    </xf>
    <xf numFmtId="0" fontId="7" fillId="5" borderId="0" xfId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14" xfId="0" applyBorder="1"/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0" fillId="0" borderId="20" xfId="0" applyBorder="1"/>
    <xf numFmtId="0" fontId="0" fillId="0" borderId="15" xfId="0" applyBorder="1" applyAlignment="1">
      <alignment vertical="center"/>
    </xf>
    <xf numFmtId="0" fontId="0" fillId="0" borderId="21" xfId="0" applyBorder="1"/>
    <xf numFmtId="0" fontId="0" fillId="0" borderId="19" xfId="0" applyBorder="1" applyAlignment="1">
      <alignment vertical="center"/>
    </xf>
    <xf numFmtId="0" fontId="0" fillId="9" borderId="14" xfId="0" applyFill="1" applyBorder="1"/>
    <xf numFmtId="0" fontId="0" fillId="9" borderId="20" xfId="0" applyFill="1" applyBorder="1"/>
    <xf numFmtId="0" fontId="0" fillId="9" borderId="15" xfId="0" applyFill="1" applyBorder="1" applyAlignment="1">
      <alignment vertical="center"/>
    </xf>
    <xf numFmtId="0" fontId="0" fillId="9" borderId="16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17" xfId="0" applyFill="1" applyBorder="1" applyAlignment="1">
      <alignment vertical="center"/>
    </xf>
    <xf numFmtId="0" fontId="0" fillId="9" borderId="16" xfId="0" applyFill="1" applyBorder="1"/>
    <xf numFmtId="0" fontId="0" fillId="9" borderId="0" xfId="0" applyFill="1"/>
    <xf numFmtId="0" fontId="0" fillId="9" borderId="18" xfId="0" applyFill="1" applyBorder="1"/>
    <xf numFmtId="0" fontId="0" fillId="9" borderId="21" xfId="0" applyFill="1" applyBorder="1"/>
    <xf numFmtId="0" fontId="0" fillId="9" borderId="19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9" borderId="4" xfId="0" applyFill="1" applyBorder="1"/>
    <xf numFmtId="0" fontId="0" fillId="9" borderId="12" xfId="0" applyFill="1" applyBorder="1"/>
    <xf numFmtId="0" fontId="0" fillId="9" borderId="5" xfId="0" applyFill="1" applyBorder="1" applyAlignment="1">
      <alignment vertical="center"/>
    </xf>
    <xf numFmtId="0" fontId="0" fillId="9" borderId="10" xfId="0" applyFill="1" applyBorder="1"/>
    <xf numFmtId="0" fontId="0" fillId="9" borderId="6" xfId="0" applyFill="1" applyBorder="1" applyAlignment="1">
      <alignment vertical="center"/>
    </xf>
    <xf numFmtId="0" fontId="0" fillId="9" borderId="11" xfId="0" applyFill="1" applyBorder="1"/>
    <xf numFmtId="0" fontId="0" fillId="9" borderId="13" xfId="0" applyFill="1" applyBorder="1"/>
    <xf numFmtId="0" fontId="0" fillId="9" borderId="7" xfId="0" applyFill="1" applyBorder="1" applyAlignment="1">
      <alignment vertical="center"/>
    </xf>
    <xf numFmtId="1" fontId="0" fillId="0" borderId="4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11" fillId="0" borderId="0" xfId="0" applyNumberFormat="1" applyFont="1"/>
    <xf numFmtId="1" fontId="0" fillId="0" borderId="0" xfId="0" applyNumberFormat="1"/>
    <xf numFmtId="0" fontId="0" fillId="10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3" fillId="0" borderId="4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/>
  </cellXfs>
  <cellStyles count="3">
    <cellStyle name="Dobrá" xfId="1" builtinId="26"/>
    <cellStyle name="Normálna" xfId="0" builtinId="0"/>
    <cellStyle name="Zlá" xfId="2" builtinId="27"/>
  </cellStyles>
  <dxfs count="5">
    <dxf>
      <font>
        <color rgb="FF9C5700"/>
      </font>
      <fill>
        <patternFill>
          <bgColor rgb="FFFFEB9C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_xlchart.v1.0</cx:f>
      </cx:numDim>
    </cx:data>
  </cx:chartData>
  <cx:chart>
    <cx:plotArea>
      <cx:plotAreaRegion>
        <cx:series layoutId="clusteredColumn" uniqueId="{28B1FB1D-3E4C-49E4-A57A-86C01A5D1394}">
          <cx:dataLabels pos="inEnd">
            <cx:visibility seriesName="0" categoryName="0" value="1"/>
          </cx:dataLabels>
          <cx:dataId val="0"/>
          <cx:layoutPr>
            <cx:binning intervalClosed="r" underflow="2" overflow="6"/>
          </cx:layoutPr>
        </cx:series>
      </cx:plotAreaRegion>
      <cx:axis id="0">
        <cx:catScaling gapWidth="0"/>
        <cx:tickLabels/>
      </cx:axis>
      <cx:axis id="1">
        <cx:valScaling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sk-S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Rovnomerné rozdelenie </a:t>
            </a:r>
          </a:p>
          <a:p>
            <a:pPr algn="ctr" rtl="0">
              <a:defRPr/>
            </a:pPr>
            <a:r>
              <a:rPr lang="sk-S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(každá hodnota je rovnako pravdepodobná)</a:t>
            </a:r>
          </a:p>
        </cx:rich>
      </cx:tx>
    </cx:title>
    <cx:plotArea>
      <cx:plotAreaRegion>
        <cx:series layoutId="clusteredColumn" uniqueId="{9F2C9D83-C153-4084-A18A-482300751652}">
          <cx:tx>
            <cx:txData>
              <cx:f>_xlchart.v1.4</cx:f>
              <cx:v>rovn</cx:v>
            </cx:txData>
          </cx:tx>
          <cx:dataId val="0"/>
          <cx:layoutPr>
            <cx:binning intervalClosed="r">
              <cx:binSize val="0.10000000000000001"/>
            </cx:binning>
          </cx:layoutPr>
        </cx:series>
      </cx:plotAreaRegion>
      <cx:axis id="0">
        <cx:catScaling gapWidth="0"/>
        <cx:tickLabels/>
        <cx:numFmt formatCode="# ##0,0" sourceLinked="0"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sk-S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Normálne rozdelenie</a:t>
            </a:r>
          </a:p>
          <a:p>
            <a:pPr algn="ctr" rtl="0">
              <a:defRPr/>
            </a:pPr>
            <a:r>
              <a:rPr lang="sk-S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(stredné hodnoty sú pravdepodobnejšie/častejšie)</a:t>
            </a:r>
          </a:p>
        </cx:rich>
      </cx:tx>
    </cx:title>
    <cx:plotArea>
      <cx:plotAreaRegion>
        <cx:series layoutId="clusteredColumn" uniqueId="{07449929-BCE6-49F4-BB43-BB364E0B5BD1}" formatIdx="1">
          <cx:tx>
            <cx:txData>
              <cx:f>_xlchart.v1.2</cx:f>
              <cx:v>norm</cx:v>
            </cx:txData>
          </cx:tx>
          <cx:dataId val="0"/>
          <cx:layoutPr>
            <cx:binning intervalClosed="r" underflow="-50" overflow="50"/>
          </cx:layoutPr>
        </cx:series>
      </cx:plotAreaRegion>
      <cx:axis id="0">
        <cx:catScaling gapWidth="0"/>
        <cx:tickLabels/>
        <cx:numFmt formatCode="# ##0,0" sourceLinked="0"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842597</xdr:colOff>
      <xdr:row>7</xdr:row>
      <xdr:rowOff>29308</xdr:rowOff>
    </xdr:from>
    <xdr:to>
      <xdr:col>6</xdr:col>
      <xdr:colOff>4051789</xdr:colOff>
      <xdr:row>16</xdr:row>
      <xdr:rowOff>36635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5CF1EE0-38B1-4A22-AB7A-DB0B4B75C8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00272" y="1362808"/>
              <a:ext cx="3209192" cy="17218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449580</xdr:colOff>
      <xdr:row>8</xdr:row>
      <xdr:rowOff>175260</xdr:rowOff>
    </xdr:from>
    <xdr:to>
      <xdr:col>11</xdr:col>
      <xdr:colOff>144780</xdr:colOff>
      <xdr:row>23</xdr:row>
      <xdr:rowOff>175260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DB04F2AB-2C93-4A1E-9DD4-B78C4449907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78380" y="1699260"/>
              <a:ext cx="4905375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11</xdr:col>
      <xdr:colOff>502920</xdr:colOff>
      <xdr:row>8</xdr:row>
      <xdr:rowOff>15240</xdr:rowOff>
    </xdr:from>
    <xdr:to>
      <xdr:col>19</xdr:col>
      <xdr:colOff>198120</xdr:colOff>
      <xdr:row>27</xdr:row>
      <xdr:rowOff>91440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17D7F1B9-341D-45E4-B7DC-8194A888E3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41895" y="1539240"/>
              <a:ext cx="4572000" cy="3695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0ACE-D083-464A-AAF0-67F1744BEF23}">
  <dimension ref="A1:AN111"/>
  <sheetViews>
    <sheetView tabSelected="1" zoomScaleNormal="100" workbookViewId="0">
      <selection activeCell="A2" sqref="A2"/>
    </sheetView>
  </sheetViews>
  <sheetFormatPr defaultColWidth="8.85546875" defaultRowHeight="15" x14ac:dyDescent="0.25"/>
  <cols>
    <col min="1" max="1" width="5.5703125" style="6" bestFit="1" customWidth="1"/>
    <col min="2" max="2" width="12.140625" style="6" bestFit="1" customWidth="1"/>
    <col min="3" max="4" width="11.42578125" style="6" bestFit="1" customWidth="1"/>
    <col min="5" max="5" width="12.140625" style="6" bestFit="1" customWidth="1"/>
    <col min="6" max="6" width="11.140625" style="6" bestFit="1" customWidth="1"/>
    <col min="7" max="7" width="66.140625" style="6" bestFit="1" customWidth="1"/>
    <col min="8" max="8" width="77.85546875" style="6" customWidth="1"/>
    <col min="9" max="16384" width="8.85546875" style="6"/>
  </cols>
  <sheetData>
    <row r="1" spans="1:40" x14ac:dyDescent="0.25">
      <c r="A1" s="90" t="s">
        <v>324</v>
      </c>
      <c r="B1" s="90"/>
      <c r="F1" s="25" t="s">
        <v>38</v>
      </c>
    </row>
    <row r="2" spans="1:40" x14ac:dyDescent="0.25">
      <c r="D2" s="7">
        <v>1</v>
      </c>
      <c r="E2" s="8" t="s">
        <v>41</v>
      </c>
      <c r="F2" s="29">
        <f>COUNT(D2:E4)</f>
        <v>2</v>
      </c>
      <c r="G2" s="6" t="str">
        <f ca="1">_xlfn.FORMULATEXT(F2)</f>
        <v>=COUNT(D2:E4)</v>
      </c>
      <c r="H2" s="6" t="s">
        <v>43</v>
      </c>
    </row>
    <row r="3" spans="1:40" x14ac:dyDescent="0.25">
      <c r="D3" s="9" t="b">
        <f>4=5</f>
        <v>0</v>
      </c>
      <c r="E3" s="10"/>
      <c r="F3" s="29">
        <f>COUNTA(D2:E4)</f>
        <v>5</v>
      </c>
      <c r="G3" s="6" t="str">
        <f t="shared" ref="G3:G4" ca="1" si="0">_xlfn.FORMULATEXT(F3)</f>
        <v>=COUNTA(D2:E4)</v>
      </c>
      <c r="H3" s="6" t="s">
        <v>42</v>
      </c>
    </row>
    <row r="4" spans="1:40" x14ac:dyDescent="0.25">
      <c r="D4" s="11" t="b">
        <f>4=4</f>
        <v>1</v>
      </c>
      <c r="E4" s="28">
        <v>36712</v>
      </c>
      <c r="F4" s="29">
        <f>COUNTBLANK(D2:E4)</f>
        <v>1</v>
      </c>
      <c r="G4" s="6" t="str">
        <f t="shared" ca="1" si="0"/>
        <v>=COUNTBLANK(D2:E4)</v>
      </c>
      <c r="H4" s="6" t="s">
        <v>44</v>
      </c>
    </row>
    <row r="5" spans="1:40" x14ac:dyDescent="0.25">
      <c r="E5" s="26"/>
      <c r="F5" s="29"/>
    </row>
    <row r="6" spans="1:40" x14ac:dyDescent="0.25">
      <c r="F6" s="25" t="s">
        <v>86</v>
      </c>
      <c r="H6" s="42" t="s">
        <v>38</v>
      </c>
    </row>
    <row r="7" spans="1:40" x14ac:dyDescent="0.25">
      <c r="A7" s="74" cm="1">
        <f t="array" aca="1" ref="A7:D14" ca="1">_xlfn.RANDARRAY(8,4,1,7,1)</f>
        <v>3</v>
      </c>
      <c r="B7" s="75">
        <f ca="1"/>
        <v>6</v>
      </c>
      <c r="C7" s="75">
        <f ca="1"/>
        <v>2</v>
      </c>
      <c r="D7" s="76">
        <f ca="1"/>
        <v>5</v>
      </c>
      <c r="E7" s="6" cm="1">
        <f t="array" ref="E7:E9">_xlfn.SEQUENCE(3,,2,2)</f>
        <v>2</v>
      </c>
      <c r="F7" s="25" cm="1">
        <f t="array" aca="1" ref="F7:F10" ca="1">FREQUENCY(_xlfn.ANCHORARRAY(A7),_xlfn.ANCHORARRAY(E7))</f>
        <v>8</v>
      </c>
      <c r="G7" s="6" t="str">
        <f ca="1">_xlfn.FORMULATEXT(F7)</f>
        <v>=FREQUENCY(A7#;E7#)</v>
      </c>
      <c r="H7" s="43" t="s">
        <v>65</v>
      </c>
    </row>
    <row r="8" spans="1:40" x14ac:dyDescent="0.25">
      <c r="A8" s="77">
        <f ca="1"/>
        <v>1</v>
      </c>
      <c r="B8" s="78">
        <f ca="1"/>
        <v>4</v>
      </c>
      <c r="C8" s="78">
        <f ca="1"/>
        <v>6</v>
      </c>
      <c r="D8" s="79">
        <f ca="1"/>
        <v>4</v>
      </c>
      <c r="E8" s="6">
        <v>4</v>
      </c>
      <c r="F8" s="25">
        <f ca="1"/>
        <v>7</v>
      </c>
      <c r="H8" s="44" t="s">
        <v>64</v>
      </c>
    </row>
    <row r="9" spans="1:40" x14ac:dyDescent="0.25">
      <c r="A9" s="77">
        <f ca="1"/>
        <v>2</v>
      </c>
      <c r="B9" s="78">
        <f ca="1"/>
        <v>3</v>
      </c>
      <c r="C9" s="78">
        <f ca="1"/>
        <v>6</v>
      </c>
      <c r="D9" s="79">
        <f ca="1"/>
        <v>3</v>
      </c>
      <c r="E9" s="6">
        <v>6</v>
      </c>
      <c r="F9" s="25">
        <f ca="1"/>
        <v>15</v>
      </c>
      <c r="H9" s="6" t="s">
        <v>63</v>
      </c>
    </row>
    <row r="10" spans="1:40" x14ac:dyDescent="0.25">
      <c r="A10" s="77">
        <f ca="1"/>
        <v>7</v>
      </c>
      <c r="B10" s="78">
        <f ca="1"/>
        <v>4</v>
      </c>
      <c r="C10" s="78">
        <f ca="1"/>
        <v>4</v>
      </c>
      <c r="D10" s="79">
        <f ca="1"/>
        <v>6</v>
      </c>
      <c r="F10" s="25">
        <f ca="1"/>
        <v>2</v>
      </c>
      <c r="H10" s="6" t="s">
        <v>83</v>
      </c>
      <c r="I10" s="6" cm="1">
        <f t="array" aca="1" ref="I10:AN10" ca="1">_xlfn.TOROW(_xlfn.ANCHORARRAY(A7))</f>
        <v>3</v>
      </c>
      <c r="J10" s="6">
        <f ca="1"/>
        <v>6</v>
      </c>
      <c r="K10" s="6">
        <f ca="1"/>
        <v>2</v>
      </c>
      <c r="L10" s="6">
        <f ca="1"/>
        <v>5</v>
      </c>
      <c r="M10" s="6">
        <f ca="1"/>
        <v>1</v>
      </c>
      <c r="N10" s="6">
        <f ca="1"/>
        <v>4</v>
      </c>
      <c r="O10" s="6">
        <f ca="1"/>
        <v>6</v>
      </c>
      <c r="P10" s="6">
        <f ca="1"/>
        <v>4</v>
      </c>
      <c r="Q10" s="6">
        <f ca="1"/>
        <v>2</v>
      </c>
      <c r="R10" s="6">
        <f ca="1"/>
        <v>3</v>
      </c>
      <c r="S10" s="6">
        <f ca="1"/>
        <v>6</v>
      </c>
      <c r="T10" s="6">
        <f ca="1"/>
        <v>3</v>
      </c>
      <c r="U10" s="6">
        <f ca="1"/>
        <v>7</v>
      </c>
      <c r="V10" s="6">
        <f ca="1"/>
        <v>4</v>
      </c>
      <c r="W10" s="6">
        <f ca="1"/>
        <v>4</v>
      </c>
      <c r="X10" s="6">
        <f ca="1"/>
        <v>6</v>
      </c>
      <c r="Y10" s="6">
        <f ca="1"/>
        <v>5</v>
      </c>
      <c r="Z10" s="6">
        <f ca="1"/>
        <v>6</v>
      </c>
      <c r="AA10" s="6">
        <f ca="1"/>
        <v>7</v>
      </c>
      <c r="AB10" s="6">
        <f ca="1"/>
        <v>2</v>
      </c>
      <c r="AC10" s="6">
        <f ca="1"/>
        <v>6</v>
      </c>
      <c r="AD10" s="6">
        <f ca="1"/>
        <v>6</v>
      </c>
      <c r="AE10" s="6">
        <f ca="1"/>
        <v>5</v>
      </c>
      <c r="AF10" s="6">
        <f ca="1"/>
        <v>2</v>
      </c>
      <c r="AG10" s="6">
        <f ca="1"/>
        <v>1</v>
      </c>
      <c r="AH10" s="6">
        <f ca="1"/>
        <v>1</v>
      </c>
      <c r="AI10" s="6">
        <f ca="1"/>
        <v>2</v>
      </c>
      <c r="AJ10" s="6">
        <f ca="1"/>
        <v>5</v>
      </c>
      <c r="AK10" s="6">
        <f ca="1"/>
        <v>5</v>
      </c>
      <c r="AL10" s="6">
        <f ca="1"/>
        <v>5</v>
      </c>
      <c r="AM10" s="6">
        <f ca="1"/>
        <v>6</v>
      </c>
      <c r="AN10" s="6">
        <f ca="1"/>
        <v>5</v>
      </c>
    </row>
    <row r="11" spans="1:40" x14ac:dyDescent="0.25">
      <c r="A11" s="77">
        <f ca="1"/>
        <v>5</v>
      </c>
      <c r="B11" s="78">
        <f ca="1"/>
        <v>6</v>
      </c>
      <c r="C11" s="78">
        <f ca="1"/>
        <v>7</v>
      </c>
      <c r="D11" s="79">
        <f ca="1"/>
        <v>2</v>
      </c>
    </row>
    <row r="12" spans="1:40" x14ac:dyDescent="0.25">
      <c r="A12" s="77">
        <f ca="1"/>
        <v>6</v>
      </c>
      <c r="B12" s="78">
        <f ca="1"/>
        <v>6</v>
      </c>
      <c r="C12" s="78">
        <f ca="1"/>
        <v>5</v>
      </c>
      <c r="D12" s="79">
        <f ca="1"/>
        <v>2</v>
      </c>
      <c r="H12" s="6" t="s">
        <v>74</v>
      </c>
    </row>
    <row r="13" spans="1:40" x14ac:dyDescent="0.25">
      <c r="A13" s="77">
        <f ca="1"/>
        <v>1</v>
      </c>
      <c r="B13" s="78">
        <f ca="1"/>
        <v>1</v>
      </c>
      <c r="C13" s="78">
        <f ca="1"/>
        <v>2</v>
      </c>
      <c r="D13" s="79">
        <f ca="1"/>
        <v>5</v>
      </c>
      <c r="H13" s="6" t="s">
        <v>88</v>
      </c>
    </row>
    <row r="14" spans="1:40" x14ac:dyDescent="0.25">
      <c r="A14" s="80">
        <f ca="1"/>
        <v>5</v>
      </c>
      <c r="B14" s="81">
        <f ca="1"/>
        <v>5</v>
      </c>
      <c r="C14" s="81">
        <f ca="1"/>
        <v>6</v>
      </c>
      <c r="D14" s="82">
        <f ca="1"/>
        <v>5</v>
      </c>
      <c r="H14" s="6" t="s">
        <v>75</v>
      </c>
    </row>
    <row r="15" spans="1:40" customFormat="1" x14ac:dyDescent="0.25">
      <c r="G15" s="1"/>
    </row>
    <row r="16" spans="1:40" customFormat="1" x14ac:dyDescent="0.25"/>
    <row r="17" spans="3:8" x14ac:dyDescent="0.25">
      <c r="F17" s="87" t="s">
        <v>29</v>
      </c>
      <c r="G17" s="87"/>
    </row>
    <row r="18" spans="3:8" x14ac:dyDescent="0.25">
      <c r="D18" s="7">
        <v>1</v>
      </c>
      <c r="E18" s="8" t="b">
        <f>1=1</f>
        <v>1</v>
      </c>
      <c r="F18" s="6">
        <f>AVERAGE(D18:E20)</f>
        <v>1.5</v>
      </c>
      <c r="G18" s="6" t="str">
        <f ca="1">_xlfn.FORMULATEXT(F18)</f>
        <v>=AVERAGE(D18:E20)</v>
      </c>
      <c r="H18" s="6" t="s">
        <v>66</v>
      </c>
    </row>
    <row r="19" spans="3:8" x14ac:dyDescent="0.25">
      <c r="D19" s="9"/>
      <c r="E19" s="10">
        <v>2</v>
      </c>
      <c r="F19" s="6">
        <f>AVERAGEA(D18:E20)</f>
        <v>0.8</v>
      </c>
      <c r="G19" s="6" t="str">
        <f ca="1">_xlfn.FORMULATEXT(F19)</f>
        <v>=AVERAGEA(D18:E20)</v>
      </c>
      <c r="H19" s="6" t="s">
        <v>67</v>
      </c>
    </row>
    <row r="20" spans="3:8" x14ac:dyDescent="0.25">
      <c r="D20" s="11" t="s">
        <v>4</v>
      </c>
      <c r="E20" s="12" t="b">
        <f>2=1</f>
        <v>0</v>
      </c>
    </row>
    <row r="22" spans="3:8" x14ac:dyDescent="0.25">
      <c r="F22" s="87" t="s">
        <v>30</v>
      </c>
      <c r="G22" s="87"/>
    </row>
    <row r="23" spans="3:8" x14ac:dyDescent="0.25">
      <c r="C23" s="7"/>
      <c r="D23" s="19" t="s">
        <v>5</v>
      </c>
      <c r="E23" s="21" t="s">
        <v>7</v>
      </c>
    </row>
    <row r="24" spans="3:8" x14ac:dyDescent="0.25">
      <c r="C24" s="9" t="s">
        <v>51</v>
      </c>
      <c r="D24" s="6">
        <v>11</v>
      </c>
      <c r="E24" s="10" t="s">
        <v>6</v>
      </c>
    </row>
    <row r="25" spans="3:8" x14ac:dyDescent="0.25">
      <c r="C25" s="9" t="s">
        <v>52</v>
      </c>
      <c r="D25" s="6">
        <v>13</v>
      </c>
      <c r="E25" s="14">
        <f>D25/D24</f>
        <v>1.1818181818181819</v>
      </c>
      <c r="F25" s="15">
        <f>GEOMEAN(E25:E29)</f>
        <v>1.0339752265319502</v>
      </c>
      <c r="G25" s="6" t="str">
        <f ca="1">_xlfn.FORMULATEXT(F25)</f>
        <v>=GEOMEAN(E25:E29)</v>
      </c>
    </row>
    <row r="26" spans="3:8" x14ac:dyDescent="0.25">
      <c r="C26" s="9" t="s">
        <v>53</v>
      </c>
      <c r="D26" s="6">
        <v>12</v>
      </c>
      <c r="E26" s="14">
        <f t="shared" ref="E26:E29" si="1">D26/D25</f>
        <v>0.92307692307692313</v>
      </c>
      <c r="F26" s="15">
        <f>PRODUCT(E25:E29)^(1/5)</f>
        <v>1.0339752265319502</v>
      </c>
      <c r="G26" s="6" t="str">
        <f ca="1">_xlfn.FORMULATEXT(F26)</f>
        <v>=PRODUCT(E25:E29)^(1/5)</v>
      </c>
      <c r="H26" s="6" t="s">
        <v>23</v>
      </c>
    </row>
    <row r="27" spans="3:8" x14ac:dyDescent="0.25">
      <c r="C27" s="9" t="s">
        <v>54</v>
      </c>
      <c r="D27" s="6">
        <v>11</v>
      </c>
      <c r="E27" s="14">
        <f t="shared" si="1"/>
        <v>0.91666666666666663</v>
      </c>
      <c r="F27" s="16">
        <f>D24*F25^5</f>
        <v>12.999999999999998</v>
      </c>
      <c r="G27" s="6" t="str">
        <f t="shared" ref="G27:G29" ca="1" si="2">_xlfn.FORMULATEXT(F27)</f>
        <v>=D24*F25^5</v>
      </c>
      <c r="H27" s="6" t="s">
        <v>57</v>
      </c>
    </row>
    <row r="28" spans="3:8" x14ac:dyDescent="0.25">
      <c r="C28" s="9" t="s">
        <v>55</v>
      </c>
      <c r="D28" s="6">
        <v>10</v>
      </c>
      <c r="E28" s="14">
        <f t="shared" si="1"/>
        <v>0.90909090909090906</v>
      </c>
      <c r="F28" s="6">
        <f>FV(F26-1,5,0,-D24)</f>
        <v>12.999999999999998</v>
      </c>
      <c r="G28" s="6" t="str">
        <f t="shared" ca="1" si="2"/>
        <v>=FV(F26-1;5;0;-D24)</v>
      </c>
      <c r="H28" s="6" t="s">
        <v>89</v>
      </c>
    </row>
    <row r="29" spans="3:8" x14ac:dyDescent="0.25">
      <c r="C29" s="11" t="s">
        <v>56</v>
      </c>
      <c r="D29" s="17">
        <v>13</v>
      </c>
      <c r="E29" s="18">
        <f t="shared" si="1"/>
        <v>1.3</v>
      </c>
      <c r="F29" s="45">
        <f>AVERAGE(E25:E29)</f>
        <v>1.0461305361305362</v>
      </c>
      <c r="G29" s="33" t="str">
        <f t="shared" ca="1" si="2"/>
        <v>=AVERAGE(E25:E29)</v>
      </c>
      <c r="H29" s="33" t="s">
        <v>31</v>
      </c>
    </row>
    <row r="31" spans="3:8" x14ac:dyDescent="0.25">
      <c r="F31" s="87" t="s">
        <v>24</v>
      </c>
      <c r="G31" s="87"/>
    </row>
    <row r="32" spans="3:8" x14ac:dyDescent="0.25">
      <c r="D32" s="22">
        <v>60</v>
      </c>
      <c r="E32" s="23">
        <v>40</v>
      </c>
      <c r="F32" s="92" t="s">
        <v>25</v>
      </c>
      <c r="G32" s="86"/>
    </row>
    <row r="33" spans="1:8" x14ac:dyDescent="0.25">
      <c r="F33" s="86" t="s">
        <v>84</v>
      </c>
      <c r="G33" s="86"/>
      <c r="H33" s="6" t="s">
        <v>85</v>
      </c>
    </row>
    <row r="34" spans="1:8" x14ac:dyDescent="0.25">
      <c r="F34" s="6">
        <f>HARMEAN(D32:E32)</f>
        <v>47.999999999999993</v>
      </c>
      <c r="G34" s="6" t="str">
        <f ca="1">_xlfn.FORMULATEXT(F34)</f>
        <v>=HARMEAN(D32:E32)</v>
      </c>
    </row>
    <row r="35" spans="1:8" x14ac:dyDescent="0.25">
      <c r="H35" s="42" t="s">
        <v>62</v>
      </c>
    </row>
    <row r="36" spans="1:8" x14ac:dyDescent="0.25">
      <c r="B36" s="7">
        <v>19</v>
      </c>
      <c r="C36" s="13">
        <v>43</v>
      </c>
      <c r="D36" s="13">
        <v>57</v>
      </c>
      <c r="E36" s="8">
        <v>36</v>
      </c>
      <c r="F36" s="20">
        <f>AVERAGE(B36:E38)</f>
        <v>43.666666666666664</v>
      </c>
      <c r="G36" s="6" t="str">
        <f t="shared" ref="G36:G38" ca="1" si="3">_xlfn.FORMULATEXT(F36)</f>
        <v>=AVERAGE(B36:E38)</v>
      </c>
      <c r="H36" s="6" t="s">
        <v>58</v>
      </c>
    </row>
    <row r="37" spans="1:8" x14ac:dyDescent="0.25">
      <c r="B37" s="9">
        <v>19</v>
      </c>
      <c r="C37" s="6">
        <v>59</v>
      </c>
      <c r="D37" s="6">
        <v>48</v>
      </c>
      <c r="E37" s="10">
        <v>60</v>
      </c>
      <c r="F37" s="20">
        <f>GEOMEAN(B36:E38)</f>
        <v>40.493161782512686</v>
      </c>
      <c r="G37" s="6" t="str">
        <f t="shared" ca="1" si="3"/>
        <v>=GEOMEAN(B36:E38)</v>
      </c>
      <c r="H37" s="6" t="s">
        <v>61</v>
      </c>
    </row>
    <row r="38" spans="1:8" x14ac:dyDescent="0.25">
      <c r="B38" s="11">
        <v>31</v>
      </c>
      <c r="C38" s="24">
        <v>65</v>
      </c>
      <c r="D38" s="24">
        <v>54</v>
      </c>
      <c r="E38" s="12">
        <v>33</v>
      </c>
      <c r="F38" s="20">
        <f>HARMEAN(B36:E38)</f>
        <v>36.951047098925933</v>
      </c>
      <c r="G38" s="6" t="str">
        <f t="shared" ca="1" si="3"/>
        <v>=HARMEAN(B36:E38)</v>
      </c>
      <c r="H38" s="6" t="s">
        <v>60</v>
      </c>
    </row>
    <row r="39" spans="1:8" x14ac:dyDescent="0.25">
      <c r="B39" s="7">
        <v>6</v>
      </c>
      <c r="C39" s="13">
        <v>6</v>
      </c>
      <c r="D39" s="13">
        <v>6</v>
      </c>
      <c r="E39" s="8">
        <v>6</v>
      </c>
      <c r="F39" s="6">
        <f>AVERAGE(B39:E41)</f>
        <v>6</v>
      </c>
      <c r="G39" s="6" t="str">
        <f t="shared" ref="G39:G41" ca="1" si="4">_xlfn.FORMULATEXT(F39)</f>
        <v>=AVERAGE(B39:E41)</v>
      </c>
      <c r="H39" s="6" t="s">
        <v>87</v>
      </c>
    </row>
    <row r="40" spans="1:8" x14ac:dyDescent="0.25">
      <c r="B40" s="9">
        <v>6</v>
      </c>
      <c r="C40" s="6">
        <v>6</v>
      </c>
      <c r="D40" s="6">
        <v>6</v>
      </c>
      <c r="E40" s="10">
        <v>6</v>
      </c>
      <c r="F40" s="6">
        <f>GEOMEAN(B39:E41)</f>
        <v>6</v>
      </c>
      <c r="G40" s="6" t="str">
        <f t="shared" ca="1" si="4"/>
        <v>=GEOMEAN(B39:E41)</v>
      </c>
    </row>
    <row r="41" spans="1:8" x14ac:dyDescent="0.25">
      <c r="B41" s="11">
        <v>6</v>
      </c>
      <c r="C41" s="24">
        <v>6</v>
      </c>
      <c r="D41" s="24">
        <v>6</v>
      </c>
      <c r="E41" s="12">
        <v>6</v>
      </c>
      <c r="F41" s="6">
        <f>HARMEAN(B39:E41)</f>
        <v>6</v>
      </c>
      <c r="G41" s="6" t="str">
        <f t="shared" ca="1" si="4"/>
        <v>=HARMEAN(B39:E41)</v>
      </c>
    </row>
    <row r="43" spans="1:8" x14ac:dyDescent="0.25">
      <c r="F43" s="87" t="s">
        <v>32</v>
      </c>
      <c r="G43" s="87"/>
    </row>
    <row r="44" spans="1:8" x14ac:dyDescent="0.25">
      <c r="A44" s="7">
        <v>3</v>
      </c>
      <c r="B44" s="13">
        <v>3</v>
      </c>
      <c r="C44" s="13">
        <v>4</v>
      </c>
      <c r="D44" s="8">
        <v>4</v>
      </c>
    </row>
    <row r="45" spans="1:8" x14ac:dyDescent="0.25">
      <c r="A45" s="9">
        <v>3</v>
      </c>
      <c r="B45" s="6">
        <v>3</v>
      </c>
      <c r="C45" s="6">
        <v>4</v>
      </c>
      <c r="D45" s="10">
        <v>4</v>
      </c>
      <c r="F45" s="6">
        <f>MEDIAN(A44:D51)</f>
        <v>4</v>
      </c>
      <c r="G45" s="6" t="str">
        <f t="shared" ref="G45:G47" ca="1" si="5">_xlfn.FORMULATEXT(F45)</f>
        <v>=MEDIAN(A44:D51)</v>
      </c>
      <c r="H45" s="6" t="s">
        <v>59</v>
      </c>
    </row>
    <row r="46" spans="1:8" x14ac:dyDescent="0.25">
      <c r="A46" s="9">
        <v>3</v>
      </c>
      <c r="B46" s="6">
        <v>3</v>
      </c>
      <c r="C46" s="6">
        <v>4</v>
      </c>
      <c r="D46" s="10">
        <v>4</v>
      </c>
      <c r="F46" s="6">
        <f>_xlfn.MODE.SNGL(A44:D51)</f>
        <v>3</v>
      </c>
      <c r="G46" s="6" t="str">
        <f t="shared" ca="1" si="5"/>
        <v>=MODE.SNGL(A44:D51)</v>
      </c>
    </row>
    <row r="47" spans="1:8" x14ac:dyDescent="0.25">
      <c r="A47" s="9">
        <v>1</v>
      </c>
      <c r="B47" s="6">
        <v>1</v>
      </c>
      <c r="C47" s="6">
        <v>1</v>
      </c>
      <c r="D47" s="10">
        <v>1</v>
      </c>
      <c r="F47" s="30" cm="1">
        <f t="array" ref="F47:F49">_xlfn.MODE.MULT(A44:D51)</f>
        <v>3</v>
      </c>
      <c r="G47" s="6" t="str">
        <f t="shared" ca="1" si="5"/>
        <v>=MODE.MULT(A44:D51)</v>
      </c>
    </row>
    <row r="48" spans="1:8" x14ac:dyDescent="0.25">
      <c r="A48" s="9">
        <v>7</v>
      </c>
      <c r="B48" s="6">
        <v>7</v>
      </c>
      <c r="C48" s="6">
        <v>7</v>
      </c>
      <c r="D48" s="10">
        <v>7</v>
      </c>
      <c r="F48" s="31">
        <v>4</v>
      </c>
      <c r="H48" s="6" t="s">
        <v>91</v>
      </c>
    </row>
    <row r="49" spans="1:8" x14ac:dyDescent="0.25">
      <c r="A49" s="9">
        <v>5</v>
      </c>
      <c r="B49" s="6">
        <v>5</v>
      </c>
      <c r="C49" s="6">
        <v>9</v>
      </c>
      <c r="D49" s="10">
        <v>9</v>
      </c>
      <c r="F49" s="32">
        <v>5</v>
      </c>
      <c r="H49" s="6" t="s">
        <v>92</v>
      </c>
    </row>
    <row r="50" spans="1:8" x14ac:dyDescent="0.25">
      <c r="A50" s="9">
        <v>5</v>
      </c>
      <c r="B50" s="6">
        <v>5</v>
      </c>
      <c r="C50" s="6">
        <v>2</v>
      </c>
      <c r="D50" s="10">
        <v>2</v>
      </c>
    </row>
    <row r="51" spans="1:8" x14ac:dyDescent="0.25">
      <c r="A51" s="11">
        <v>5</v>
      </c>
      <c r="B51" s="24">
        <v>5</v>
      </c>
      <c r="C51" s="24">
        <v>2</v>
      </c>
      <c r="D51" s="12">
        <v>2</v>
      </c>
    </row>
    <row r="52" spans="1:8" x14ac:dyDescent="0.25">
      <c r="F52" s="91" t="s">
        <v>76</v>
      </c>
      <c r="G52" s="91"/>
    </row>
    <row r="53" spans="1:8" x14ac:dyDescent="0.25">
      <c r="C53" s="40" cm="1">
        <f t="array" aca="1" ref="C53:E53" ca="1">_xlfn.RANDARRAY(1,3,1,5,1)</f>
        <v>4</v>
      </c>
      <c r="D53" s="40">
        <f ca="1"/>
        <v>4</v>
      </c>
      <c r="E53" s="41">
        <f ca="1"/>
        <v>2</v>
      </c>
      <c r="F53" s="6" t="b">
        <f ca="1">E53=MEDIAN(_xlfn.ANCHORARRAY(C53))</f>
        <v>0</v>
      </c>
      <c r="G53" s="6" t="str">
        <f t="shared" ref="G53:G57" ca="1" si="6">_xlfn.FORMULATEXT(F53)</f>
        <v>=E53=MEDIAN(C53#)</v>
      </c>
      <c r="H53" s="6" t="s">
        <v>90</v>
      </c>
    </row>
    <row r="54" spans="1:8" x14ac:dyDescent="0.25">
      <c r="F54" s="6" t="b">
        <f ca="1">((C53&gt;=E53)*(E53&gt;=D53)+(C53&lt;=E53)*(E53&lt;=D53))&gt;=1</f>
        <v>0</v>
      </c>
      <c r="G54" s="6" t="str">
        <f ca="1">_xlfn.FORMULATEXT(F54)</f>
        <v>=((C53&gt;=E53)*(E53&gt;=D53)+(C53&lt;=E53)*(E53&lt;=D53))&gt;=1</v>
      </c>
      <c r="H54" s="6" t="s">
        <v>79</v>
      </c>
    </row>
    <row r="55" spans="1:8" x14ac:dyDescent="0.25">
      <c r="F55" s="6" t="b">
        <f ca="1">OR(AND(C53&gt;=E53,E53&gt;=D53),AND(C53&lt;=E53,E53&lt;=D53))</f>
        <v>0</v>
      </c>
      <c r="G55" s="6" t="str">
        <f t="shared" ca="1" si="6"/>
        <v>=OR(AND(C53&gt;=E53;E53&gt;=D53);AND(C53&lt;=E53;E53&lt;=D53))</v>
      </c>
      <c r="H55" s="6" t="s">
        <v>77</v>
      </c>
    </row>
    <row r="56" spans="1:8" x14ac:dyDescent="0.25">
      <c r="F56" s="6" t="b">
        <f ca="1">(MIN(C53:D53)&lt;=E53)*(MAX(C53:D53)&gt;=E53)=1</f>
        <v>0</v>
      </c>
      <c r="G56" s="6" t="str">
        <f t="shared" ca="1" si="6"/>
        <v>=(MIN(C53:D53)&lt;=E53)*(MAX(C53:D53)&gt;=E53)=1</v>
      </c>
      <c r="H56" s="6" t="s">
        <v>81</v>
      </c>
    </row>
    <row r="57" spans="1:8" x14ac:dyDescent="0.25">
      <c r="F57" s="6" t="b">
        <f ca="1">E53=LARGE(_xlfn.ANCHORARRAY(C53),2)</f>
        <v>0</v>
      </c>
      <c r="G57" s="6" t="str">
        <f t="shared" ca="1" si="6"/>
        <v>=E53=LARGE(C53#;2)</v>
      </c>
      <c r="H57" s="6" t="s">
        <v>98</v>
      </c>
    </row>
    <row r="58" spans="1:8" x14ac:dyDescent="0.25">
      <c r="F58" s="6" t="b">
        <f ca="1">(C53-E53)*(D53-E53)&lt;=0</f>
        <v>0</v>
      </c>
      <c r="G58" s="6" t="str">
        <f ca="1">_xlfn.FORMULATEXT(F58)</f>
        <v>=(C53-E53)*(D53-E53)&lt;=0</v>
      </c>
      <c r="H58" s="6" t="s">
        <v>78</v>
      </c>
    </row>
    <row r="59" spans="1:8" x14ac:dyDescent="0.25">
      <c r="F59" s="6" t="b" cm="1">
        <f t="array" aca="1" ref="F59" ca="1">PRODUCT(C53:D53-E53)&lt;=0</f>
        <v>0</v>
      </c>
      <c r="G59" s="6" t="str">
        <f ca="1">_xlfn.FORMULATEXT(F59)</f>
        <v>=PRODUCT(C53:D53-E53)&lt;=0</v>
      </c>
      <c r="H59" s="6" t="s">
        <v>80</v>
      </c>
    </row>
    <row r="60" spans="1:8" x14ac:dyDescent="0.25">
      <c r="F60" s="20" t="b">
        <f ca="1">INDEX(_xlfn._xlws.SORT(_xlfn.ANCHORARRAY(C53),,,1),1,2)=E53</f>
        <v>0</v>
      </c>
      <c r="G60" s="6" t="str">
        <f ca="1">_xlfn.FORMULATEXT(F60)</f>
        <v>=INDEX(SORT(C53#;;;1);1;2)=E53</v>
      </c>
      <c r="H60" s="6" t="s">
        <v>82</v>
      </c>
    </row>
    <row r="63" spans="1:8" x14ac:dyDescent="0.25">
      <c r="F63" s="87" t="s">
        <v>33</v>
      </c>
      <c r="G63" s="87"/>
    </row>
    <row r="64" spans="1:8" x14ac:dyDescent="0.25">
      <c r="B64" s="7"/>
      <c r="C64" s="13" t="s">
        <v>17</v>
      </c>
      <c r="D64" s="19" t="s">
        <v>13</v>
      </c>
      <c r="E64" s="21" t="s">
        <v>14</v>
      </c>
      <c r="G64" s="86" t="s">
        <v>26</v>
      </c>
      <c r="H64" s="86"/>
    </row>
    <row r="65" spans="2:8" x14ac:dyDescent="0.25">
      <c r="B65" s="9" t="s">
        <v>8</v>
      </c>
      <c r="C65" s="6" t="s">
        <v>19</v>
      </c>
      <c r="D65" s="26">
        <v>43920</v>
      </c>
      <c r="E65" s="10">
        <v>6</v>
      </c>
      <c r="F65" s="20">
        <f>AVERAGEIF(E65:E70,"&gt;0")</f>
        <v>3</v>
      </c>
      <c r="G65" s="6" t="str">
        <f t="shared" ref="G65:G70" ca="1" si="7">_xlfn.FORMULATEXT(F65)</f>
        <v>=AVERAGEIF(E65:E70;"&gt;0")</v>
      </c>
      <c r="H65" s="6" t="s">
        <v>15</v>
      </c>
    </row>
    <row r="66" spans="2:8" x14ac:dyDescent="0.25">
      <c r="B66" s="9" t="s">
        <v>9</v>
      </c>
      <c r="C66" s="6" t="s">
        <v>19</v>
      </c>
      <c r="D66" s="26">
        <v>43929</v>
      </c>
      <c r="E66" s="10">
        <v>2</v>
      </c>
      <c r="F66" s="20">
        <f>AVERAGEIF(D65:D70,"&gt;31.3.2020",E65:E70)</f>
        <v>2.3333333333333335</v>
      </c>
      <c r="G66" s="6" t="str">
        <f t="shared" ca="1" si="7"/>
        <v>=AVERAGEIF(D65:D70;"&gt;31.3.2020";E65:E70)</v>
      </c>
      <c r="H66" s="6" t="s">
        <v>16</v>
      </c>
    </row>
    <row r="67" spans="2:8" x14ac:dyDescent="0.25">
      <c r="B67" s="9" t="s">
        <v>10</v>
      </c>
      <c r="C67" s="6" t="s">
        <v>19</v>
      </c>
      <c r="D67" s="26">
        <v>43921</v>
      </c>
      <c r="E67" s="10">
        <v>0</v>
      </c>
      <c r="F67" s="20"/>
    </row>
    <row r="68" spans="2:8" x14ac:dyDescent="0.25">
      <c r="B68" s="9" t="s">
        <v>11</v>
      </c>
      <c r="C68" s="6" t="s">
        <v>18</v>
      </c>
      <c r="D68" s="26">
        <v>43921</v>
      </c>
      <c r="E68" s="10">
        <v>2</v>
      </c>
      <c r="F68" s="20"/>
      <c r="G68" s="86" t="s">
        <v>22</v>
      </c>
      <c r="H68" s="86"/>
    </row>
    <row r="69" spans="2:8" x14ac:dyDescent="0.25">
      <c r="B69" s="9" t="s">
        <v>12</v>
      </c>
      <c r="C69" s="6" t="s">
        <v>18</v>
      </c>
      <c r="D69" s="26">
        <v>43925</v>
      </c>
      <c r="E69" s="10">
        <v>2</v>
      </c>
      <c r="F69" s="20">
        <f>AVERAGEIFS(E65:E70,D65:D70,"&lt;&gt;31.3.2020",C65:C70,"A")</f>
        <v>2.5</v>
      </c>
      <c r="G69" s="6" t="str">
        <f t="shared" ca="1" si="7"/>
        <v>=AVERAGEIFS(E65:E70;D65:D70;"&lt;&gt;31.3.2020";C65:C70;"A")</v>
      </c>
      <c r="H69" s="6" t="s">
        <v>21</v>
      </c>
    </row>
    <row r="70" spans="2:8" x14ac:dyDescent="0.25">
      <c r="B70" s="11" t="s">
        <v>20</v>
      </c>
      <c r="C70" s="24" t="s">
        <v>18</v>
      </c>
      <c r="D70" s="27">
        <v>43924</v>
      </c>
      <c r="E70" s="12">
        <v>3</v>
      </c>
      <c r="F70" s="20">
        <f>AVERAGEIFS(E65:E70,D65:D70,"&lt;&gt;31.3.2020",C65:C70,"B",B65:B70,"J*")</f>
        <v>6</v>
      </c>
      <c r="G70" s="6" t="str">
        <f t="shared" ca="1" si="7"/>
        <v>=AVERAGEIFS(E65:E70;D65:D70;"&lt;&gt;31.3.2020";C65:C70;"B";B65:B70;"J*")</v>
      </c>
      <c r="H70" s="6" t="s">
        <v>48</v>
      </c>
    </row>
    <row r="71" spans="2:8" x14ac:dyDescent="0.25">
      <c r="G71" s="25" t="s">
        <v>27</v>
      </c>
      <c r="H71" s="25"/>
    </row>
    <row r="72" spans="2:8" x14ac:dyDescent="0.25">
      <c r="G72" s="25" t="s">
        <v>28</v>
      </c>
      <c r="H72" s="25"/>
    </row>
    <row r="75" spans="2:8" x14ac:dyDescent="0.25">
      <c r="F75" s="25" t="s">
        <v>34</v>
      </c>
    </row>
    <row r="76" spans="2:8" ht="15.75" thickBot="1" x14ac:dyDescent="0.3">
      <c r="F76"/>
      <c r="G76"/>
    </row>
    <row r="77" spans="2:8" x14ac:dyDescent="0.25">
      <c r="F77" s="46">
        <f>_xlfn.RANK.EQ(3,E83:E88)</f>
        <v>4</v>
      </c>
      <c r="G77" s="50" t="str">
        <f ca="1">_xlfn.FORMULATEXT(F77)</f>
        <v>=RANK.EQ(3;E83:E88)</v>
      </c>
      <c r="H77" s="51" t="s">
        <v>40</v>
      </c>
    </row>
    <row r="78" spans="2:8" ht="15.75" thickBot="1" x14ac:dyDescent="0.3">
      <c r="F78" s="47">
        <f>_xlfn.RANK.EQ(3,E83:E88,1)</f>
        <v>3</v>
      </c>
      <c r="G78" s="52" t="str">
        <f ca="1">_xlfn.FORMULATEXT(F78)</f>
        <v>=RANK.EQ(3;E83:E88;1)</v>
      </c>
      <c r="H78" s="53" t="s">
        <v>39</v>
      </c>
    </row>
    <row r="79" spans="2:8" x14ac:dyDescent="0.25">
      <c r="F79" s="46">
        <f>_xlfn.RANK.EQ(3,E83:E91)</f>
        <v>4</v>
      </c>
      <c r="G79" s="50" t="str">
        <f ca="1">_xlfn.FORMULATEXT(F79)</f>
        <v>=RANK.EQ(3;E83:E91)</v>
      </c>
      <c r="H79" s="51" t="s">
        <v>96</v>
      </c>
    </row>
    <row r="80" spans="2:8" ht="15.75" thickBot="1" x14ac:dyDescent="0.3">
      <c r="F80" s="47">
        <f>_xlfn.RANK.EQ(3,E83:E91,1)</f>
        <v>3</v>
      </c>
      <c r="G80" s="52" t="str">
        <f t="shared" ref="G80:G83" ca="1" si="8">_xlfn.FORMULATEXT(F80)</f>
        <v>=RANK.EQ(3;E83:E91;1)</v>
      </c>
      <c r="H80" s="53" t="s">
        <v>97</v>
      </c>
    </row>
    <row r="81" spans="2:8" x14ac:dyDescent="0.25">
      <c r="F81" s="46">
        <f>_xlfn.RANK.AVG(3,E83:E91)</f>
        <v>5.5</v>
      </c>
      <c r="G81" s="50" t="str">
        <f t="shared" ref="G81" ca="1" si="9">_xlfn.FORMULATEXT(F81)</f>
        <v>=RANK.AVG(3;E83:E91)</v>
      </c>
      <c r="H81" s="51" t="s">
        <v>94</v>
      </c>
    </row>
    <row r="82" spans="2:8" ht="15.75" thickBot="1" x14ac:dyDescent="0.3">
      <c r="B82" s="65" t="s">
        <v>2</v>
      </c>
      <c r="C82" s="88" t="s">
        <v>3</v>
      </c>
      <c r="D82" s="89"/>
      <c r="E82"/>
      <c r="F82" s="47">
        <f>_xlfn.RANK.AVG(3,E83:E91,1)</f>
        <v>4.5</v>
      </c>
      <c r="G82" s="52" t="str">
        <f t="shared" ca="1" si="8"/>
        <v>=RANK.AVG(3;E83:E91;1)</v>
      </c>
      <c r="H82" s="53" t="s">
        <v>95</v>
      </c>
    </row>
    <row r="83" spans="2:8" x14ac:dyDescent="0.25">
      <c r="B83" s="4">
        <v>1</v>
      </c>
      <c r="C83" s="4" cm="1">
        <f t="array" ref="C83:C91">_xlfn._xlws.SORT(E83:E91)</f>
        <v>-2</v>
      </c>
      <c r="D83" s="48" cm="1">
        <f t="array" ref="D83:D88">_xlfn._xlws.SORT(E83:E88)</f>
        <v>-2</v>
      </c>
      <c r="E83" s="2">
        <v>1</v>
      </c>
      <c r="F83" s="54" cm="1">
        <f t="array" ref="F83:F91">_xlfn.RANK.EQ(E83:E91,E83:E91,1)</f>
        <v>2</v>
      </c>
      <c r="G83" s="55" t="str">
        <f t="shared" ca="1" si="8"/>
        <v>=RANK.EQ(E83:E91;E83:E91;1)</v>
      </c>
      <c r="H83" s="56" t="str" cm="1">
        <f t="array" ref="H83:H91">"Číslo " &amp;E83:E91&amp;" je "&amp;_xlfn.ANCHORARRAY(F83)&amp; ". najmenšie."</f>
        <v>Číslo 1 je 2. najmenšie.</v>
      </c>
    </row>
    <row r="84" spans="2:8" x14ac:dyDescent="0.25">
      <c r="B84" s="4">
        <v>2</v>
      </c>
      <c r="C84" s="4">
        <v>1</v>
      </c>
      <c r="D84" s="48">
        <v>1</v>
      </c>
      <c r="E84" s="2">
        <v>-2</v>
      </c>
      <c r="F84" s="57">
        <v>1</v>
      </c>
      <c r="G84" s="58"/>
      <c r="H84" s="59" t="str">
        <v>Číslo -2 je 1. najmenšie.</v>
      </c>
    </row>
    <row r="85" spans="2:8" x14ac:dyDescent="0.25">
      <c r="B85" s="4">
        <v>3</v>
      </c>
      <c r="C85" s="4">
        <v>3</v>
      </c>
      <c r="D85" s="4">
        <v>3</v>
      </c>
      <c r="E85" s="2">
        <v>8</v>
      </c>
      <c r="F85" s="57">
        <v>9</v>
      </c>
      <c r="G85" s="58"/>
      <c r="H85" s="59" t="str">
        <v>Číslo 8 je 9. najmenšie.</v>
      </c>
    </row>
    <row r="86" spans="2:8" x14ac:dyDescent="0.25">
      <c r="B86" s="4">
        <v>4</v>
      </c>
      <c r="C86" s="4">
        <v>3</v>
      </c>
      <c r="D86" s="48">
        <v>4</v>
      </c>
      <c r="E86" s="2">
        <v>4</v>
      </c>
      <c r="F86" s="57">
        <v>7</v>
      </c>
      <c r="G86" s="58"/>
      <c r="H86" s="59" t="str">
        <v>Číslo 4 je 7. najmenšie.</v>
      </c>
    </row>
    <row r="87" spans="2:8" x14ac:dyDescent="0.25">
      <c r="B87" s="4">
        <v>5</v>
      </c>
      <c r="C87" s="4">
        <v>3</v>
      </c>
      <c r="D87" s="48">
        <v>5</v>
      </c>
      <c r="E87" s="2">
        <v>3</v>
      </c>
      <c r="F87" s="60">
        <v>3</v>
      </c>
      <c r="G87" s="61"/>
      <c r="H87" s="59" t="str">
        <v>Číslo 3 je 3. najmenšie.</v>
      </c>
    </row>
    <row r="88" spans="2:8" x14ac:dyDescent="0.25">
      <c r="B88" s="4">
        <v>6</v>
      </c>
      <c r="C88" s="4">
        <v>3</v>
      </c>
      <c r="D88" s="48">
        <v>8</v>
      </c>
      <c r="E88" s="2">
        <v>5</v>
      </c>
      <c r="F88" s="60">
        <v>8</v>
      </c>
      <c r="G88" s="61"/>
      <c r="H88" s="59" t="str">
        <v>Číslo 5 je 8. najmenšie.</v>
      </c>
    </row>
    <row r="89" spans="2:8" x14ac:dyDescent="0.25">
      <c r="B89" s="4">
        <v>7</v>
      </c>
      <c r="C89" s="4">
        <v>4</v>
      </c>
      <c r="D89" s="48"/>
      <c r="E89" s="3">
        <v>3</v>
      </c>
      <c r="F89" s="60">
        <v>3</v>
      </c>
      <c r="G89" s="61"/>
      <c r="H89" s="59" t="str">
        <v>Číslo 3 je 3. najmenšie.</v>
      </c>
    </row>
    <row r="90" spans="2:8" x14ac:dyDescent="0.25">
      <c r="B90" s="4">
        <v>8</v>
      </c>
      <c r="C90" s="4">
        <v>5</v>
      </c>
      <c r="D90" s="48"/>
      <c r="E90" s="3">
        <v>3</v>
      </c>
      <c r="F90" s="60">
        <v>3</v>
      </c>
      <c r="G90" s="61"/>
      <c r="H90" s="59" t="str">
        <v>Číslo 3 je 3. najmenšie.</v>
      </c>
    </row>
    <row r="91" spans="2:8" ht="15.75" thickBot="1" x14ac:dyDescent="0.3">
      <c r="B91" s="5">
        <v>9</v>
      </c>
      <c r="C91" s="5">
        <v>8</v>
      </c>
      <c r="D91" s="49"/>
      <c r="E91" s="3">
        <v>3</v>
      </c>
      <c r="F91" s="62">
        <v>3</v>
      </c>
      <c r="G91" s="63"/>
      <c r="H91" s="64" t="str">
        <v>Číslo 3 je 3. najmenšie.</v>
      </c>
    </row>
    <row r="92" spans="2:8" x14ac:dyDescent="0.25">
      <c r="B92"/>
      <c r="C92"/>
      <c r="D92"/>
      <c r="E92"/>
      <c r="F92"/>
      <c r="G92"/>
    </row>
    <row r="93" spans="2:8" x14ac:dyDescent="0.25">
      <c r="B93"/>
      <c r="C93"/>
      <c r="D93"/>
      <c r="E93"/>
      <c r="F93">
        <f>LARGE(E83:E91,3)</f>
        <v>4</v>
      </c>
      <c r="G93" t="str">
        <f ca="1">_xlfn.FORMULATEXT(F93)</f>
        <v>=LARGE(E83:E91;3)</v>
      </c>
      <c r="H93" s="6" t="s">
        <v>68</v>
      </c>
    </row>
    <row r="94" spans="2:8" x14ac:dyDescent="0.25">
      <c r="B94"/>
      <c r="C94"/>
      <c r="D94"/>
      <c r="E94"/>
      <c r="F94">
        <f>SMALL(E83:E91,3)</f>
        <v>3</v>
      </c>
      <c r="G94" t="str">
        <f ca="1">_xlfn.FORMULATEXT(F94)</f>
        <v>=SMALL(E83:E91;3)</v>
      </c>
      <c r="H94" s="6" t="s">
        <v>69</v>
      </c>
    </row>
    <row r="95" spans="2:8" x14ac:dyDescent="0.25">
      <c r="B95"/>
      <c r="C95"/>
      <c r="D95"/>
      <c r="E95"/>
      <c r="F95">
        <f>MAX(E83:E91)</f>
        <v>8</v>
      </c>
      <c r="G95" t="str">
        <f t="shared" ref="G95:G96" ca="1" si="10">_xlfn.FORMULATEXT(F95)</f>
        <v>=MAX(E83:E91)</v>
      </c>
      <c r="H95" s="6" t="s">
        <v>70</v>
      </c>
    </row>
    <row r="96" spans="2:8" x14ac:dyDescent="0.25">
      <c r="B96"/>
      <c r="C96"/>
      <c r="D96"/>
      <c r="E96"/>
      <c r="F96">
        <f>MIN(E83:E91)</f>
        <v>-2</v>
      </c>
      <c r="G96" t="str">
        <f t="shared" ca="1" si="10"/>
        <v>=MIN(E83:E91)</v>
      </c>
      <c r="H96" s="6" t="s">
        <v>71</v>
      </c>
    </row>
    <row r="97" spans="1:8" x14ac:dyDescent="0.25">
      <c r="B97"/>
      <c r="C97"/>
      <c r="D97"/>
      <c r="E97">
        <v>1</v>
      </c>
      <c r="F97" s="66" cm="1">
        <f t="array" ref="F97:F101">LARGE(E83:E91,E97:E101)</f>
        <v>8</v>
      </c>
      <c r="G97" s="67" t="str">
        <f ca="1">_xlfn.FORMULATEXT(F97)</f>
        <v>=LARGE(E83:E91;E97:E101)</v>
      </c>
      <c r="H97" s="68" t="s">
        <v>93</v>
      </c>
    </row>
    <row r="98" spans="1:8" x14ac:dyDescent="0.25">
      <c r="B98"/>
      <c r="C98"/>
      <c r="D98"/>
      <c r="E98">
        <v>2</v>
      </c>
      <c r="F98" s="69">
        <v>5</v>
      </c>
      <c r="G98" s="61"/>
      <c r="H98" s="70"/>
    </row>
    <row r="99" spans="1:8" x14ac:dyDescent="0.25">
      <c r="B99"/>
      <c r="C99"/>
      <c r="D99"/>
      <c r="E99">
        <v>3</v>
      </c>
      <c r="F99" s="69">
        <v>4</v>
      </c>
      <c r="G99" s="61"/>
      <c r="H99" s="70"/>
    </row>
    <row r="100" spans="1:8" x14ac:dyDescent="0.25">
      <c r="B100"/>
      <c r="C100"/>
      <c r="D100"/>
      <c r="E100">
        <v>4</v>
      </c>
      <c r="F100" s="69">
        <v>3</v>
      </c>
      <c r="G100" s="61"/>
      <c r="H100" s="70"/>
    </row>
    <row r="101" spans="1:8" x14ac:dyDescent="0.25">
      <c r="B101"/>
      <c r="C101"/>
      <c r="D101"/>
      <c r="E101">
        <v>5</v>
      </c>
      <c r="F101" s="71">
        <v>3</v>
      </c>
      <c r="G101" s="72"/>
      <c r="H101" s="73"/>
    </row>
    <row r="102" spans="1:8" x14ac:dyDescent="0.25">
      <c r="B102"/>
      <c r="C102"/>
      <c r="D102"/>
      <c r="E102"/>
      <c r="F102"/>
      <c r="G102"/>
    </row>
    <row r="103" spans="1:8" x14ac:dyDescent="0.25">
      <c r="F103" s="25" t="s">
        <v>35</v>
      </c>
    </row>
    <row r="104" spans="1:8" x14ac:dyDescent="0.25">
      <c r="F104" s="6">
        <f>PERMUT(6,3)</f>
        <v>120</v>
      </c>
      <c r="G104" t="str">
        <f t="shared" ref="G104:G105" ca="1" si="11">_xlfn.FORMULATEXT(F104)</f>
        <v>=PERMUT(6;3)</v>
      </c>
      <c r="H104" s="6" t="s">
        <v>36</v>
      </c>
    </row>
    <row r="105" spans="1:8" x14ac:dyDescent="0.25">
      <c r="F105" s="6">
        <f>_xlfn.PERMUTATIONA(6,3)</f>
        <v>216</v>
      </c>
      <c r="G105" t="str">
        <f t="shared" ca="1" si="11"/>
        <v>=PERMUTATIONA(6;3)</v>
      </c>
      <c r="H105" s="6" t="s">
        <v>37</v>
      </c>
    </row>
    <row r="107" spans="1:8" x14ac:dyDescent="0.25">
      <c r="F107" s="25" t="s">
        <v>45</v>
      </c>
      <c r="G107" s="25"/>
      <c r="H107" s="25"/>
    </row>
    <row r="108" spans="1:8" x14ac:dyDescent="0.25">
      <c r="A108" s="37">
        <f t="array" ref="A108:E111" ca="1">_xlfn.NORM.INV(RAND(),1,3)</f>
        <v>0.55685505181025774</v>
      </c>
      <c r="B108" s="34">
        <f ca="1"/>
        <v>9.8706098032611544E-3</v>
      </c>
      <c r="C108" s="34">
        <f ca="1"/>
        <v>0.43462256497005125</v>
      </c>
      <c r="D108" s="34">
        <f ca="1"/>
        <v>2.892344425865125</v>
      </c>
      <c r="E108" s="35">
        <f ca="1"/>
        <v>2.3022405931771273</v>
      </c>
      <c r="F108" s="20">
        <f ca="1">_xlfn.VAR.S(A108:E111)</f>
        <v>9.6878009768864999</v>
      </c>
      <c r="G108" t="str">
        <f t="shared" ref="G108:G109" ca="1" si="12">_xlfn.FORMULATEXT(F108)</f>
        <v>=VAR.S(A108:E111)</v>
      </c>
      <c r="H108" s="6" t="s">
        <v>72</v>
      </c>
    </row>
    <row r="109" spans="1:8" x14ac:dyDescent="0.25">
      <c r="A109" s="38">
        <f ca="1"/>
        <v>2.0641230786593567</v>
      </c>
      <c r="B109" s="20">
        <f ca="1"/>
        <v>2.2826535871153801</v>
      </c>
      <c r="C109" s="20">
        <f ca="1"/>
        <v>2.056191020562522</v>
      </c>
      <c r="D109" s="20">
        <f ca="1"/>
        <v>4.8895746924390249</v>
      </c>
      <c r="E109" s="14">
        <f ca="1"/>
        <v>0.71876510918017067</v>
      </c>
      <c r="F109" s="20">
        <f ca="1">_xlfn.STDEV.S(A108:E111)</f>
        <v>3.1125232492122046</v>
      </c>
      <c r="G109" t="str">
        <f t="shared" ca="1" si="12"/>
        <v>=STDEV.S(A108:E111)</v>
      </c>
      <c r="H109" s="6" t="s">
        <v>73</v>
      </c>
    </row>
    <row r="110" spans="1:8" x14ac:dyDescent="0.25">
      <c r="A110" s="38">
        <f ca="1"/>
        <v>5.6038880322128382</v>
      </c>
      <c r="B110" s="20">
        <f ca="1"/>
        <v>3.9636217777923965</v>
      </c>
      <c r="C110" s="20">
        <f ca="1"/>
        <v>-4.1307299490302949</v>
      </c>
      <c r="D110" s="20">
        <f ca="1"/>
        <v>1.5184455051700798</v>
      </c>
      <c r="E110" s="14">
        <f ca="1"/>
        <v>-3.5428303567623995</v>
      </c>
    </row>
    <row r="111" spans="1:8" x14ac:dyDescent="0.25">
      <c r="A111" s="39">
        <f ca="1"/>
        <v>7.6293237556548377</v>
      </c>
      <c r="B111" s="36">
        <f ca="1"/>
        <v>-4.4694060142483272</v>
      </c>
      <c r="C111" s="36">
        <f ca="1"/>
        <v>1.1414462252068787</v>
      </c>
      <c r="D111" s="36">
        <f ca="1"/>
        <v>-1.8368443601351361</v>
      </c>
      <c r="E111" s="18">
        <f ca="1"/>
        <v>0.60652180813155321</v>
      </c>
    </row>
  </sheetData>
  <mergeCells count="12">
    <mergeCell ref="G64:H64"/>
    <mergeCell ref="G68:H68"/>
    <mergeCell ref="F31:G31"/>
    <mergeCell ref="C82:D82"/>
    <mergeCell ref="A1:B1"/>
    <mergeCell ref="F63:G63"/>
    <mergeCell ref="F17:G17"/>
    <mergeCell ref="F22:G22"/>
    <mergeCell ref="F43:G43"/>
    <mergeCell ref="F52:G52"/>
    <mergeCell ref="F32:G32"/>
    <mergeCell ref="F33:G33"/>
  </mergeCells>
  <phoneticPr fontId="2" type="noConversion"/>
  <conditionalFormatting sqref="A7:D14">
    <cfRule type="expression" dxfId="4" priority="3">
      <formula>(A7&gt;4)*(A7&lt;=6)</formula>
    </cfRule>
    <cfRule type="expression" dxfId="3" priority="6">
      <formula>AND(A7&gt;2,A7&lt;=4)</formula>
    </cfRule>
    <cfRule type="expression" dxfId="2" priority="8">
      <formula>A7&lt;=2</formula>
    </cfRule>
  </conditionalFormatting>
  <conditionalFormatting sqref="C83:D91">
    <cfRule type="cellIs" dxfId="1" priority="1" operator="equal">
      <formula>3</formula>
    </cfRule>
  </conditionalFormatting>
  <conditionalFormatting sqref="H9">
    <cfRule type="cellIs" dxfId="0" priority="5" operator="equal">
      <formula>$H$9</formula>
    </cfRule>
  </conditionalFormatting>
  <pageMargins left="0.7" right="0.7" top="0.75" bottom="0.75" header="0.3" footer="0.3"/>
  <pageSetup paperSize="9" orientation="portrait" r:id="rId1"/>
  <ignoredErrors>
    <ignoredError sqref="F7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3A7A-22A1-4FD0-86C4-BBB8EAC0882A}">
  <dimension ref="A1:M1002"/>
  <sheetViews>
    <sheetView workbookViewId="0"/>
  </sheetViews>
  <sheetFormatPr defaultRowHeight="15" x14ac:dyDescent="0.25"/>
  <cols>
    <col min="4" max="4" width="14.140625" customWidth="1"/>
  </cols>
  <sheetData>
    <row r="1" spans="1:13" x14ac:dyDescent="0.25">
      <c r="D1" t="s">
        <v>46</v>
      </c>
      <c r="E1">
        <v>182</v>
      </c>
    </row>
    <row r="2" spans="1:13" x14ac:dyDescent="0.25">
      <c r="B2" t="s">
        <v>0</v>
      </c>
      <c r="C2" t="s">
        <v>1</v>
      </c>
      <c r="D2" t="s">
        <v>47</v>
      </c>
      <c r="E2">
        <v>7</v>
      </c>
    </row>
    <row r="3" spans="1:13" x14ac:dyDescent="0.25">
      <c r="A3">
        <v>1</v>
      </c>
      <c r="B3">
        <f ca="1">RAND()</f>
        <v>0.27312132171956116</v>
      </c>
      <c r="C3" s="1">
        <f ca="1">_xlfn.NORM.INV(B3,$E$1,$E$2)</f>
        <v>177.77620022317743</v>
      </c>
      <c r="G3" s="93" t="s">
        <v>49</v>
      </c>
      <c r="H3" s="94"/>
      <c r="I3" s="94"/>
      <c r="J3" s="94"/>
      <c r="K3" s="94"/>
      <c r="L3" s="94"/>
      <c r="M3" s="95"/>
    </row>
    <row r="4" spans="1:13" x14ac:dyDescent="0.25">
      <c r="A4">
        <v>2</v>
      </c>
      <c r="B4">
        <f t="shared" ref="B4:B67" ca="1" si="0">RAND()</f>
        <v>0.27652931550460813</v>
      </c>
      <c r="C4" s="1">
        <f t="shared" ref="C4:C67" ca="1" si="1">_xlfn.NORM.INV(B4,$E$1,$E$2)</f>
        <v>177.84771839978515</v>
      </c>
      <c r="G4" s="96"/>
      <c r="H4" s="97"/>
      <c r="I4" s="97"/>
      <c r="J4" s="97"/>
      <c r="K4" s="97"/>
      <c r="L4" s="97"/>
      <c r="M4" s="98"/>
    </row>
    <row r="5" spans="1:13" x14ac:dyDescent="0.25">
      <c r="A5">
        <v>3</v>
      </c>
      <c r="B5">
        <f t="shared" ca="1" si="0"/>
        <v>0.68576722837351689</v>
      </c>
      <c r="C5" s="1">
        <f t="shared" ca="1" si="1"/>
        <v>185.3872141646454</v>
      </c>
      <c r="G5" s="93" t="s">
        <v>50</v>
      </c>
      <c r="H5" s="94"/>
      <c r="I5" s="94"/>
      <c r="J5" s="94"/>
      <c r="K5" s="94"/>
      <c r="L5" s="94"/>
      <c r="M5" s="95"/>
    </row>
    <row r="6" spans="1:13" x14ac:dyDescent="0.25">
      <c r="A6">
        <v>4</v>
      </c>
      <c r="B6">
        <f t="shared" ca="1" si="0"/>
        <v>0.96276851161312804</v>
      </c>
      <c r="C6" s="1">
        <f t="shared" ca="1" si="1"/>
        <v>194.48630687069374</v>
      </c>
      <c r="G6" s="96"/>
      <c r="H6" s="97"/>
      <c r="I6" s="97"/>
      <c r="J6" s="97"/>
      <c r="K6" s="97"/>
      <c r="L6" s="97"/>
      <c r="M6" s="98"/>
    </row>
    <row r="7" spans="1:13" x14ac:dyDescent="0.25">
      <c r="A7">
        <v>5</v>
      </c>
      <c r="B7">
        <f t="shared" ca="1" si="0"/>
        <v>0.66372955115091758</v>
      </c>
      <c r="C7" s="1">
        <f t="shared" ca="1" si="1"/>
        <v>184.95864346360847</v>
      </c>
    </row>
    <row r="8" spans="1:13" x14ac:dyDescent="0.25">
      <c r="A8">
        <v>6</v>
      </c>
      <c r="B8">
        <f t="shared" ca="1" si="0"/>
        <v>0.55673257165166445</v>
      </c>
      <c r="C8" s="1">
        <f t="shared" ca="1" si="1"/>
        <v>182.99883140076426</v>
      </c>
    </row>
    <row r="9" spans="1:13" x14ac:dyDescent="0.25">
      <c r="A9">
        <v>7</v>
      </c>
      <c r="B9">
        <f t="shared" ca="1" si="0"/>
        <v>0.61776625331027923</v>
      </c>
      <c r="C9" s="1">
        <f t="shared" ca="1" si="1"/>
        <v>184.09733571939228</v>
      </c>
    </row>
    <row r="10" spans="1:13" x14ac:dyDescent="0.25">
      <c r="A10">
        <v>8</v>
      </c>
      <c r="B10">
        <f t="shared" ca="1" si="0"/>
        <v>0.18788022302031582</v>
      </c>
      <c r="C10" s="1">
        <f t="shared" ca="1" si="1"/>
        <v>175.79985633411951</v>
      </c>
    </row>
    <row r="11" spans="1:13" x14ac:dyDescent="0.25">
      <c r="A11">
        <v>9</v>
      </c>
      <c r="B11">
        <f t="shared" ca="1" si="0"/>
        <v>0.78015974653332065</v>
      </c>
      <c r="C11" s="1">
        <f t="shared" ca="1" si="1"/>
        <v>187.40912988202973</v>
      </c>
    </row>
    <row r="12" spans="1:13" x14ac:dyDescent="0.25">
      <c r="A12">
        <v>10</v>
      </c>
      <c r="B12">
        <f t="shared" ca="1" si="0"/>
        <v>0.51990153590222432</v>
      </c>
      <c r="C12" s="1">
        <f t="shared" ca="1" si="1"/>
        <v>182.34934523044748</v>
      </c>
    </row>
    <row r="13" spans="1:13" x14ac:dyDescent="0.25">
      <c r="A13">
        <v>11</v>
      </c>
      <c r="B13">
        <f t="shared" ca="1" si="0"/>
        <v>0.61460956571502989</v>
      </c>
      <c r="C13" s="1">
        <f t="shared" ca="1" si="1"/>
        <v>184.03947546659185</v>
      </c>
    </row>
    <row r="14" spans="1:13" x14ac:dyDescent="0.25">
      <c r="A14">
        <v>12</v>
      </c>
      <c r="B14">
        <f t="shared" ca="1" si="0"/>
        <v>0.82196350990217726</v>
      </c>
      <c r="C14" s="1">
        <f t="shared" ca="1" si="1"/>
        <v>188.46011653906885</v>
      </c>
    </row>
    <row r="15" spans="1:13" x14ac:dyDescent="0.25">
      <c r="A15">
        <v>13</v>
      </c>
      <c r="B15">
        <f t="shared" ca="1" si="0"/>
        <v>0.97053101115871365</v>
      </c>
      <c r="C15" s="1">
        <f t="shared" ca="1" si="1"/>
        <v>195.22058992871391</v>
      </c>
    </row>
    <row r="16" spans="1:13" x14ac:dyDescent="0.25">
      <c r="A16">
        <v>14</v>
      </c>
      <c r="B16">
        <f t="shared" ca="1" si="0"/>
        <v>0.4106201952890044</v>
      </c>
      <c r="C16" s="1">
        <f t="shared" ca="1" si="1"/>
        <v>180.41835073549919</v>
      </c>
    </row>
    <row r="17" spans="1:3" x14ac:dyDescent="0.25">
      <c r="A17">
        <v>15</v>
      </c>
      <c r="B17">
        <f t="shared" ca="1" si="0"/>
        <v>0.94461869539122545</v>
      </c>
      <c r="C17" s="1">
        <f t="shared" ca="1" si="1"/>
        <v>193.16342344353808</v>
      </c>
    </row>
    <row r="18" spans="1:3" x14ac:dyDescent="0.25">
      <c r="A18">
        <v>16</v>
      </c>
      <c r="B18">
        <f t="shared" ca="1" si="0"/>
        <v>0.67790680889269883</v>
      </c>
      <c r="C18" s="1">
        <f t="shared" ca="1" si="1"/>
        <v>185.23297449742526</v>
      </c>
    </row>
    <row r="19" spans="1:3" x14ac:dyDescent="0.25">
      <c r="A19">
        <v>17</v>
      </c>
      <c r="B19">
        <f t="shared" ca="1" si="0"/>
        <v>0.63213742931568884</v>
      </c>
      <c r="C19" s="1">
        <f t="shared" ca="1" si="1"/>
        <v>184.36263811073471</v>
      </c>
    </row>
    <row r="20" spans="1:3" x14ac:dyDescent="0.25">
      <c r="A20">
        <v>18</v>
      </c>
      <c r="B20">
        <f t="shared" ca="1" si="0"/>
        <v>0.80590342775712709</v>
      </c>
      <c r="C20" s="1">
        <f t="shared" ca="1" si="1"/>
        <v>188.04029116760827</v>
      </c>
    </row>
    <row r="21" spans="1:3" x14ac:dyDescent="0.25">
      <c r="A21">
        <v>19</v>
      </c>
      <c r="B21">
        <f t="shared" ca="1" si="0"/>
        <v>0.51833739665663026</v>
      </c>
      <c r="C21" s="1">
        <f t="shared" ca="1" si="1"/>
        <v>182.32186864238443</v>
      </c>
    </row>
    <row r="22" spans="1:3" x14ac:dyDescent="0.25">
      <c r="A22">
        <v>20</v>
      </c>
      <c r="B22">
        <f t="shared" ca="1" si="0"/>
        <v>0.71126419849468536</v>
      </c>
      <c r="C22" s="1">
        <f t="shared" ca="1" si="1"/>
        <v>185.89957197294325</v>
      </c>
    </row>
    <row r="23" spans="1:3" x14ac:dyDescent="0.25">
      <c r="A23">
        <v>21</v>
      </c>
      <c r="B23">
        <f t="shared" ca="1" si="0"/>
        <v>0.55879185527006436</v>
      </c>
      <c r="C23" s="1">
        <f t="shared" ca="1" si="1"/>
        <v>183.03534788518095</v>
      </c>
    </row>
    <row r="24" spans="1:3" x14ac:dyDescent="0.25">
      <c r="A24">
        <v>22</v>
      </c>
      <c r="B24">
        <f t="shared" ca="1" si="0"/>
        <v>0.7246297733848166</v>
      </c>
      <c r="C24" s="1">
        <f t="shared" ca="1" si="1"/>
        <v>186.17655658503045</v>
      </c>
    </row>
    <row r="25" spans="1:3" x14ac:dyDescent="0.25">
      <c r="A25">
        <v>23</v>
      </c>
      <c r="B25">
        <f t="shared" ca="1" si="0"/>
        <v>0.89552426398210183</v>
      </c>
      <c r="C25" s="1">
        <f t="shared" ca="1" si="1"/>
        <v>190.79517687486663</v>
      </c>
    </row>
    <row r="26" spans="1:3" x14ac:dyDescent="0.25">
      <c r="A26">
        <v>24</v>
      </c>
      <c r="B26">
        <f t="shared" ca="1" si="0"/>
        <v>0.63516705414600683</v>
      </c>
      <c r="C26" s="1">
        <f t="shared" ca="1" si="1"/>
        <v>184.41899003053913</v>
      </c>
    </row>
    <row r="27" spans="1:3" x14ac:dyDescent="0.25">
      <c r="A27">
        <v>25</v>
      </c>
      <c r="B27">
        <f t="shared" ca="1" si="0"/>
        <v>0.77335696502716211</v>
      </c>
      <c r="C27" s="1">
        <f t="shared" ca="1" si="1"/>
        <v>187.24963546203065</v>
      </c>
    </row>
    <row r="28" spans="1:3" x14ac:dyDescent="0.25">
      <c r="A28">
        <v>26</v>
      </c>
      <c r="B28">
        <f t="shared" ca="1" si="0"/>
        <v>0.89189134741431564</v>
      </c>
      <c r="C28" s="1">
        <f t="shared" ca="1" si="1"/>
        <v>190.65654516709498</v>
      </c>
    </row>
    <row r="29" spans="1:3" x14ac:dyDescent="0.25">
      <c r="A29">
        <v>27</v>
      </c>
      <c r="B29">
        <f t="shared" ca="1" si="0"/>
        <v>0.40004459071389942</v>
      </c>
      <c r="C29" s="1">
        <f t="shared" ca="1" si="1"/>
        <v>180.22737818918392</v>
      </c>
    </row>
    <row r="30" spans="1:3" x14ac:dyDescent="0.25">
      <c r="A30">
        <v>28</v>
      </c>
      <c r="B30">
        <f t="shared" ca="1" si="0"/>
        <v>0.49751447741681776</v>
      </c>
      <c r="C30" s="1">
        <f t="shared" ca="1" si="1"/>
        <v>181.95638774956319</v>
      </c>
    </row>
    <row r="31" spans="1:3" x14ac:dyDescent="0.25">
      <c r="A31">
        <v>29</v>
      </c>
      <c r="B31">
        <f t="shared" ca="1" si="0"/>
        <v>6.2269262515768919E-2</v>
      </c>
      <c r="C31" s="1">
        <f t="shared" ca="1" si="1"/>
        <v>171.24800412949759</v>
      </c>
    </row>
    <row r="32" spans="1:3" x14ac:dyDescent="0.25">
      <c r="A32">
        <v>30</v>
      </c>
      <c r="B32">
        <f t="shared" ca="1" si="0"/>
        <v>0.83961608444881808</v>
      </c>
      <c r="C32" s="1">
        <f t="shared" ca="1" si="1"/>
        <v>188.95016870836611</v>
      </c>
    </row>
    <row r="33" spans="1:3" x14ac:dyDescent="0.25">
      <c r="A33">
        <v>31</v>
      </c>
      <c r="B33">
        <f t="shared" ca="1" si="0"/>
        <v>0.27365766152014415</v>
      </c>
      <c r="C33" s="1">
        <f t="shared" ca="1" si="1"/>
        <v>177.78748462177671</v>
      </c>
    </row>
    <row r="34" spans="1:3" x14ac:dyDescent="0.25">
      <c r="A34">
        <v>32</v>
      </c>
      <c r="B34">
        <f t="shared" ca="1" si="0"/>
        <v>0.71852252092783297</v>
      </c>
      <c r="C34" s="1">
        <f t="shared" ca="1" si="1"/>
        <v>186.0492058686182</v>
      </c>
    </row>
    <row r="35" spans="1:3" x14ac:dyDescent="0.25">
      <c r="A35">
        <v>33</v>
      </c>
      <c r="B35">
        <f t="shared" ca="1" si="0"/>
        <v>0.63991563480444691</v>
      </c>
      <c r="C35" s="1">
        <f t="shared" ca="1" si="1"/>
        <v>184.50763308549313</v>
      </c>
    </row>
    <row r="36" spans="1:3" x14ac:dyDescent="0.25">
      <c r="A36">
        <v>34</v>
      </c>
      <c r="B36">
        <f t="shared" ca="1" si="0"/>
        <v>0.67899194996445045</v>
      </c>
      <c r="C36" s="1">
        <f t="shared" ca="1" si="1"/>
        <v>185.25417264441757</v>
      </c>
    </row>
    <row r="37" spans="1:3" x14ac:dyDescent="0.25">
      <c r="A37">
        <v>35</v>
      </c>
      <c r="B37">
        <f t="shared" ca="1" si="0"/>
        <v>0.10644244581329754</v>
      </c>
      <c r="C37" s="1">
        <f t="shared" ca="1" si="1"/>
        <v>173.2802970370048</v>
      </c>
    </row>
    <row r="38" spans="1:3" x14ac:dyDescent="0.25">
      <c r="A38">
        <v>36</v>
      </c>
      <c r="B38">
        <f t="shared" ca="1" si="0"/>
        <v>0.7601452668995099</v>
      </c>
      <c r="C38" s="1">
        <f t="shared" ca="1" si="1"/>
        <v>186.94738948660381</v>
      </c>
    </row>
    <row r="39" spans="1:3" x14ac:dyDescent="0.25">
      <c r="A39">
        <v>37</v>
      </c>
      <c r="B39">
        <f t="shared" ca="1" si="0"/>
        <v>0.85882433368034361</v>
      </c>
      <c r="C39" s="1">
        <f t="shared" ca="1" si="1"/>
        <v>189.52536580263825</v>
      </c>
    </row>
    <row r="40" spans="1:3" x14ac:dyDescent="0.25">
      <c r="A40">
        <v>38</v>
      </c>
      <c r="B40">
        <f t="shared" ca="1" si="0"/>
        <v>0.69698832148110468</v>
      </c>
      <c r="C40" s="1">
        <f t="shared" ca="1" si="1"/>
        <v>185.61030683132427</v>
      </c>
    </row>
    <row r="41" spans="1:3" x14ac:dyDescent="0.25">
      <c r="A41">
        <v>39</v>
      </c>
      <c r="B41">
        <f t="shared" ca="1" si="0"/>
        <v>0.15050790055507313</v>
      </c>
      <c r="C41" s="1">
        <f t="shared" ca="1" si="1"/>
        <v>174.76019752224445</v>
      </c>
    </row>
    <row r="42" spans="1:3" x14ac:dyDescent="0.25">
      <c r="A42">
        <v>40</v>
      </c>
      <c r="B42">
        <f t="shared" ca="1" si="0"/>
        <v>3.7850249817449222E-2</v>
      </c>
      <c r="C42" s="1">
        <f t="shared" ca="1" si="1"/>
        <v>169.56662299941553</v>
      </c>
    </row>
    <row r="43" spans="1:3" x14ac:dyDescent="0.25">
      <c r="A43">
        <v>41</v>
      </c>
      <c r="B43">
        <f t="shared" ca="1" si="0"/>
        <v>0.6285654707890409</v>
      </c>
      <c r="C43" s="1">
        <f t="shared" ca="1" si="1"/>
        <v>184.29639443549644</v>
      </c>
    </row>
    <row r="44" spans="1:3" x14ac:dyDescent="0.25">
      <c r="A44">
        <v>42</v>
      </c>
      <c r="B44">
        <f t="shared" ca="1" si="0"/>
        <v>0.7209295387847362</v>
      </c>
      <c r="C44" s="1">
        <f t="shared" ca="1" si="1"/>
        <v>186.09923567839857</v>
      </c>
    </row>
    <row r="45" spans="1:3" x14ac:dyDescent="0.25">
      <c r="A45">
        <v>43</v>
      </c>
      <c r="B45">
        <f t="shared" ca="1" si="0"/>
        <v>0.80280096191607042</v>
      </c>
      <c r="C45" s="1">
        <f t="shared" ca="1" si="1"/>
        <v>187.96167990888821</v>
      </c>
    </row>
    <row r="46" spans="1:3" x14ac:dyDescent="0.25">
      <c r="A46">
        <v>44</v>
      </c>
      <c r="B46">
        <f t="shared" ca="1" si="0"/>
        <v>0.79313847551836192</v>
      </c>
      <c r="C46" s="1">
        <f t="shared" ca="1" si="1"/>
        <v>187.72151606212455</v>
      </c>
    </row>
    <row r="47" spans="1:3" x14ac:dyDescent="0.25">
      <c r="A47">
        <v>45</v>
      </c>
      <c r="B47">
        <f t="shared" ca="1" si="0"/>
        <v>0.37342346480869604</v>
      </c>
      <c r="C47" s="1">
        <f t="shared" ca="1" si="1"/>
        <v>179.74040200200525</v>
      </c>
    </row>
    <row r="48" spans="1:3" x14ac:dyDescent="0.25">
      <c r="A48">
        <v>46</v>
      </c>
      <c r="B48">
        <f t="shared" ca="1" si="0"/>
        <v>0.63173370405263929</v>
      </c>
      <c r="C48" s="1">
        <f t="shared" ca="1" si="1"/>
        <v>184.35514032893187</v>
      </c>
    </row>
    <row r="49" spans="1:3" x14ac:dyDescent="0.25">
      <c r="A49">
        <v>47</v>
      </c>
      <c r="B49">
        <f t="shared" ca="1" si="0"/>
        <v>0.14809086197643473</v>
      </c>
      <c r="C49" s="1">
        <f t="shared" ca="1" si="1"/>
        <v>174.68740400918807</v>
      </c>
    </row>
    <row r="50" spans="1:3" x14ac:dyDescent="0.25">
      <c r="A50">
        <v>48</v>
      </c>
      <c r="B50">
        <f t="shared" ca="1" si="0"/>
        <v>0.1654745912532759</v>
      </c>
      <c r="C50" s="1">
        <f t="shared" ca="1" si="1"/>
        <v>175.19457356901475</v>
      </c>
    </row>
    <row r="51" spans="1:3" x14ac:dyDescent="0.25">
      <c r="A51">
        <v>49</v>
      </c>
      <c r="B51">
        <f t="shared" ca="1" si="0"/>
        <v>0.2850355123364311</v>
      </c>
      <c r="C51" s="1">
        <f t="shared" ca="1" si="1"/>
        <v>178.02437170186562</v>
      </c>
    </row>
    <row r="52" spans="1:3" x14ac:dyDescent="0.25">
      <c r="A52">
        <v>50</v>
      </c>
      <c r="B52">
        <f t="shared" ca="1" si="0"/>
        <v>0.33800864337832404</v>
      </c>
      <c r="C52" s="1">
        <f t="shared" ca="1" si="1"/>
        <v>179.07467179795492</v>
      </c>
    </row>
    <row r="53" spans="1:3" x14ac:dyDescent="0.25">
      <c r="A53">
        <v>51</v>
      </c>
      <c r="B53">
        <f t="shared" ca="1" si="0"/>
        <v>0.58818043128181996</v>
      </c>
      <c r="C53" s="1">
        <f t="shared" ca="1" si="1"/>
        <v>183.56006794947442</v>
      </c>
    </row>
    <row r="54" spans="1:3" x14ac:dyDescent="0.25">
      <c r="A54">
        <v>52</v>
      </c>
      <c r="B54">
        <f t="shared" ca="1" si="0"/>
        <v>0.82194190826073332</v>
      </c>
      <c r="C54" s="1">
        <f t="shared" ca="1" si="1"/>
        <v>188.45953630722383</v>
      </c>
    </row>
    <row r="55" spans="1:3" x14ac:dyDescent="0.25">
      <c r="A55">
        <v>53</v>
      </c>
      <c r="B55">
        <f t="shared" ca="1" si="0"/>
        <v>0.50685985312048321</v>
      </c>
      <c r="C55" s="1">
        <f t="shared" ca="1" si="1"/>
        <v>182.12037164460753</v>
      </c>
    </row>
    <row r="56" spans="1:3" x14ac:dyDescent="0.25">
      <c r="A56">
        <v>54</v>
      </c>
      <c r="B56">
        <f t="shared" ca="1" si="0"/>
        <v>0.69827926964122411</v>
      </c>
      <c r="C56" s="1">
        <f t="shared" ca="1" si="1"/>
        <v>185.63620533212557</v>
      </c>
    </row>
    <row r="57" spans="1:3" x14ac:dyDescent="0.25">
      <c r="A57">
        <v>55</v>
      </c>
      <c r="B57">
        <f t="shared" ca="1" si="0"/>
        <v>0.29803972071397611</v>
      </c>
      <c r="C57" s="1">
        <f t="shared" ca="1" si="1"/>
        <v>178.2896719793294</v>
      </c>
    </row>
    <row r="58" spans="1:3" x14ac:dyDescent="0.25">
      <c r="A58">
        <v>56</v>
      </c>
      <c r="B58">
        <f t="shared" ca="1" si="0"/>
        <v>0.90335475008314581</v>
      </c>
      <c r="C58" s="1">
        <f t="shared" ca="1" si="1"/>
        <v>191.10634470494077</v>
      </c>
    </row>
    <row r="59" spans="1:3" x14ac:dyDescent="0.25">
      <c r="A59">
        <v>57</v>
      </c>
      <c r="B59">
        <f t="shared" ca="1" si="0"/>
        <v>0.88321451708072707</v>
      </c>
      <c r="C59" s="1">
        <f t="shared" ca="1" si="1"/>
        <v>190.33847336994469</v>
      </c>
    </row>
    <row r="60" spans="1:3" x14ac:dyDescent="0.25">
      <c r="A60">
        <v>58</v>
      </c>
      <c r="B60">
        <f t="shared" ca="1" si="0"/>
        <v>0.28501487842398254</v>
      </c>
      <c r="C60" s="1">
        <f t="shared" ca="1" si="1"/>
        <v>178.02394627896294</v>
      </c>
    </row>
    <row r="61" spans="1:3" x14ac:dyDescent="0.25">
      <c r="A61">
        <v>59</v>
      </c>
      <c r="B61">
        <f t="shared" ca="1" si="0"/>
        <v>0.34873188776905217</v>
      </c>
      <c r="C61" s="1">
        <f t="shared" ca="1" si="1"/>
        <v>179.27877539835725</v>
      </c>
    </row>
    <row r="62" spans="1:3" x14ac:dyDescent="0.25">
      <c r="A62">
        <v>60</v>
      </c>
      <c r="B62">
        <f t="shared" ca="1" si="0"/>
        <v>0.27121664082960451</v>
      </c>
      <c r="C62" s="1">
        <f t="shared" ca="1" si="1"/>
        <v>177.73603727308213</v>
      </c>
    </row>
    <row r="63" spans="1:3" x14ac:dyDescent="0.25">
      <c r="A63">
        <v>61</v>
      </c>
      <c r="B63">
        <f t="shared" ca="1" si="0"/>
        <v>0.35691124836983223</v>
      </c>
      <c r="C63" s="1">
        <f t="shared" ca="1" si="1"/>
        <v>179.43290942506812</v>
      </c>
    </row>
    <row r="64" spans="1:3" x14ac:dyDescent="0.25">
      <c r="A64">
        <v>62</v>
      </c>
      <c r="B64">
        <f t="shared" ca="1" si="0"/>
        <v>0.97446132155215215</v>
      </c>
      <c r="C64" s="1">
        <f t="shared" ca="1" si="1"/>
        <v>195.65580499753932</v>
      </c>
    </row>
    <row r="65" spans="1:3" x14ac:dyDescent="0.25">
      <c r="A65">
        <v>63</v>
      </c>
      <c r="B65">
        <f t="shared" ca="1" si="0"/>
        <v>0.1116401157966278</v>
      </c>
      <c r="C65" s="1">
        <f t="shared" ca="1" si="1"/>
        <v>173.4750362219973</v>
      </c>
    </row>
    <row r="66" spans="1:3" x14ac:dyDescent="0.25">
      <c r="A66">
        <v>64</v>
      </c>
      <c r="B66">
        <f t="shared" ca="1" si="0"/>
        <v>8.3919207016899255E-3</v>
      </c>
      <c r="C66" s="1">
        <f t="shared" ca="1" si="1"/>
        <v>165.26013659188138</v>
      </c>
    </row>
    <row r="67" spans="1:3" x14ac:dyDescent="0.25">
      <c r="A67">
        <v>65</v>
      </c>
      <c r="B67">
        <f t="shared" ca="1" si="0"/>
        <v>0.40773273403383126</v>
      </c>
      <c r="C67" s="1">
        <f t="shared" ca="1" si="1"/>
        <v>180.36633212010821</v>
      </c>
    </row>
    <row r="68" spans="1:3" x14ac:dyDescent="0.25">
      <c r="A68">
        <v>66</v>
      </c>
      <c r="B68">
        <f t="shared" ref="B68:B131" ca="1" si="2">RAND()</f>
        <v>0.56460335582366916</v>
      </c>
      <c r="C68" s="1">
        <f t="shared" ref="C68:C131" ca="1" si="3">_xlfn.NORM.INV(B68,$E$1,$E$2)</f>
        <v>183.13855647618777</v>
      </c>
    </row>
    <row r="69" spans="1:3" x14ac:dyDescent="0.25">
      <c r="A69">
        <v>67</v>
      </c>
      <c r="B69">
        <f t="shared" ca="1" si="2"/>
        <v>0.42020108378589838</v>
      </c>
      <c r="C69" s="1">
        <f t="shared" ca="1" si="3"/>
        <v>180.59034640147442</v>
      </c>
    </row>
    <row r="70" spans="1:3" x14ac:dyDescent="0.25">
      <c r="A70">
        <v>68</v>
      </c>
      <c r="B70">
        <f t="shared" ca="1" si="2"/>
        <v>0.68527658848273121</v>
      </c>
      <c r="C70" s="1">
        <f t="shared" ca="1" si="3"/>
        <v>185.37753918231283</v>
      </c>
    </row>
    <row r="71" spans="1:3" x14ac:dyDescent="0.25">
      <c r="A71">
        <v>69</v>
      </c>
      <c r="B71">
        <f t="shared" ca="1" si="2"/>
        <v>0.52966054148662067</v>
      </c>
      <c r="C71" s="1">
        <f t="shared" ca="1" si="3"/>
        <v>182.52091605492402</v>
      </c>
    </row>
    <row r="72" spans="1:3" x14ac:dyDescent="0.25">
      <c r="A72">
        <v>70</v>
      </c>
      <c r="B72">
        <f t="shared" ca="1" si="2"/>
        <v>0.92926614080778935</v>
      </c>
      <c r="C72" s="1">
        <f t="shared" ca="1" si="3"/>
        <v>192.29243105401767</v>
      </c>
    </row>
    <row r="73" spans="1:3" x14ac:dyDescent="0.25">
      <c r="A73">
        <v>71</v>
      </c>
      <c r="B73">
        <f t="shared" ca="1" si="2"/>
        <v>0.13764552854865031</v>
      </c>
      <c r="C73" s="1">
        <f t="shared" ca="1" si="3"/>
        <v>174.36328911929112</v>
      </c>
    </row>
    <row r="74" spans="1:3" x14ac:dyDescent="0.25">
      <c r="A74">
        <v>72</v>
      </c>
      <c r="B74">
        <f t="shared" ca="1" si="2"/>
        <v>0.23357872906582133</v>
      </c>
      <c r="C74" s="1">
        <f t="shared" ca="1" si="3"/>
        <v>176.9102172561048</v>
      </c>
    </row>
    <row r="75" spans="1:3" x14ac:dyDescent="0.25">
      <c r="A75">
        <v>73</v>
      </c>
      <c r="B75">
        <f t="shared" ca="1" si="2"/>
        <v>0.85525987064905196</v>
      </c>
      <c r="C75" s="1">
        <f t="shared" ca="1" si="3"/>
        <v>189.41483733830526</v>
      </c>
    </row>
    <row r="76" spans="1:3" x14ac:dyDescent="0.25">
      <c r="A76">
        <v>74</v>
      </c>
      <c r="B76">
        <f t="shared" ca="1" si="2"/>
        <v>0.66089539131118624</v>
      </c>
      <c r="C76" s="1">
        <f t="shared" ca="1" si="3"/>
        <v>184.90435634238253</v>
      </c>
    </row>
    <row r="77" spans="1:3" x14ac:dyDescent="0.25">
      <c r="A77">
        <v>75</v>
      </c>
      <c r="B77">
        <f t="shared" ca="1" si="2"/>
        <v>0.21094758738850583</v>
      </c>
      <c r="C77" s="1">
        <f t="shared" ca="1" si="3"/>
        <v>176.37803640599051</v>
      </c>
    </row>
    <row r="78" spans="1:3" x14ac:dyDescent="0.25">
      <c r="A78">
        <v>76</v>
      </c>
      <c r="B78">
        <f t="shared" ca="1" si="2"/>
        <v>0.35598991384637146</v>
      </c>
      <c r="C78" s="1">
        <f t="shared" ca="1" si="3"/>
        <v>179.41561100568768</v>
      </c>
    </row>
    <row r="79" spans="1:3" x14ac:dyDescent="0.25">
      <c r="A79">
        <v>77</v>
      </c>
      <c r="B79">
        <f t="shared" ca="1" si="2"/>
        <v>0.69116540193450471</v>
      </c>
      <c r="C79" s="1">
        <f t="shared" ca="1" si="3"/>
        <v>185.49409491092851</v>
      </c>
    </row>
    <row r="80" spans="1:3" x14ac:dyDescent="0.25">
      <c r="A80">
        <v>78</v>
      </c>
      <c r="B80">
        <f t="shared" ca="1" si="2"/>
        <v>0.3691352647174887</v>
      </c>
      <c r="C80" s="1">
        <f t="shared" ca="1" si="3"/>
        <v>179.6609885707816</v>
      </c>
    </row>
    <row r="81" spans="1:3" x14ac:dyDescent="0.25">
      <c r="A81">
        <v>79</v>
      </c>
      <c r="B81">
        <f t="shared" ca="1" si="2"/>
        <v>0.57744380066399248</v>
      </c>
      <c r="C81" s="1">
        <f t="shared" ca="1" si="3"/>
        <v>183.36750864283258</v>
      </c>
    </row>
    <row r="82" spans="1:3" x14ac:dyDescent="0.25">
      <c r="A82">
        <v>80</v>
      </c>
      <c r="B82">
        <f t="shared" ca="1" si="2"/>
        <v>0.69497794644316047</v>
      </c>
      <c r="C82" s="1">
        <f t="shared" ca="1" si="3"/>
        <v>185.57007348572787</v>
      </c>
    </row>
    <row r="83" spans="1:3" x14ac:dyDescent="0.25">
      <c r="A83">
        <v>81</v>
      </c>
      <c r="B83">
        <f t="shared" ca="1" si="2"/>
        <v>0.33060804604879213</v>
      </c>
      <c r="C83" s="1">
        <f t="shared" ca="1" si="3"/>
        <v>178.93235647564529</v>
      </c>
    </row>
    <row r="84" spans="1:3" x14ac:dyDescent="0.25">
      <c r="A84">
        <v>82</v>
      </c>
      <c r="B84">
        <f t="shared" ca="1" si="2"/>
        <v>0.22832804508850668</v>
      </c>
      <c r="C84" s="1">
        <f t="shared" ca="1" si="3"/>
        <v>176.78944966311047</v>
      </c>
    </row>
    <row r="85" spans="1:3" x14ac:dyDescent="0.25">
      <c r="A85">
        <v>83</v>
      </c>
      <c r="B85">
        <f t="shared" ca="1" si="2"/>
        <v>7.6295626602575828E-2</v>
      </c>
      <c r="C85" s="1">
        <f t="shared" ca="1" si="3"/>
        <v>171.9869316755333</v>
      </c>
    </row>
    <row r="86" spans="1:3" x14ac:dyDescent="0.25">
      <c r="A86">
        <v>84</v>
      </c>
      <c r="B86">
        <f t="shared" ca="1" si="2"/>
        <v>0.87078195418090543</v>
      </c>
      <c r="C86" s="1">
        <f t="shared" ca="1" si="3"/>
        <v>189.91066674010077</v>
      </c>
    </row>
    <row r="87" spans="1:3" x14ac:dyDescent="0.25">
      <c r="A87">
        <v>85</v>
      </c>
      <c r="B87">
        <f t="shared" ca="1" si="2"/>
        <v>0.12105679957012372</v>
      </c>
      <c r="C87" s="1">
        <f t="shared" ca="1" si="3"/>
        <v>173.81195882203008</v>
      </c>
    </row>
    <row r="88" spans="1:3" x14ac:dyDescent="0.25">
      <c r="A88">
        <v>86</v>
      </c>
      <c r="B88">
        <f t="shared" ca="1" si="2"/>
        <v>0.21291861000724988</v>
      </c>
      <c r="C88" s="1">
        <f t="shared" ca="1" si="3"/>
        <v>176.42565346435524</v>
      </c>
    </row>
    <row r="89" spans="1:3" x14ac:dyDescent="0.25">
      <c r="A89">
        <v>87</v>
      </c>
      <c r="B89">
        <f t="shared" ca="1" si="2"/>
        <v>4.1417418516519589E-2</v>
      </c>
      <c r="C89" s="1">
        <f t="shared" ca="1" si="3"/>
        <v>169.85871445391302</v>
      </c>
    </row>
    <row r="90" spans="1:3" x14ac:dyDescent="0.25">
      <c r="A90">
        <v>88</v>
      </c>
      <c r="B90">
        <f t="shared" ca="1" si="2"/>
        <v>0.90981328243814652</v>
      </c>
      <c r="C90" s="1">
        <f t="shared" ca="1" si="3"/>
        <v>191.37724279634995</v>
      </c>
    </row>
    <row r="91" spans="1:3" x14ac:dyDescent="0.25">
      <c r="A91">
        <v>89</v>
      </c>
      <c r="B91">
        <f t="shared" ca="1" si="2"/>
        <v>0.32364947782557885</v>
      </c>
      <c r="C91" s="1">
        <f t="shared" ca="1" si="3"/>
        <v>178.79737583313812</v>
      </c>
    </row>
    <row r="92" spans="1:3" x14ac:dyDescent="0.25">
      <c r="A92">
        <v>90</v>
      </c>
      <c r="B92">
        <f t="shared" ca="1" si="2"/>
        <v>6.3418213846899718E-4</v>
      </c>
      <c r="C92" s="1">
        <f t="shared" ca="1" si="3"/>
        <v>159.4386976711923</v>
      </c>
    </row>
    <row r="93" spans="1:3" x14ac:dyDescent="0.25">
      <c r="A93">
        <v>91</v>
      </c>
      <c r="B93">
        <f t="shared" ca="1" si="2"/>
        <v>0.82088427167050093</v>
      </c>
      <c r="C93" s="1">
        <f t="shared" ca="1" si="3"/>
        <v>188.43118168122996</v>
      </c>
    </row>
    <row r="94" spans="1:3" x14ac:dyDescent="0.25">
      <c r="A94">
        <v>92</v>
      </c>
      <c r="B94">
        <f t="shared" ca="1" si="2"/>
        <v>7.0537058034046973E-3</v>
      </c>
      <c r="C94" s="1">
        <f t="shared" ca="1" si="3"/>
        <v>164.8183831780056</v>
      </c>
    </row>
    <row r="95" spans="1:3" x14ac:dyDescent="0.25">
      <c r="A95">
        <v>93</v>
      </c>
      <c r="B95">
        <f t="shared" ca="1" si="2"/>
        <v>0.61794291740359075</v>
      </c>
      <c r="C95" s="1">
        <f t="shared" ca="1" si="3"/>
        <v>184.10057807099432</v>
      </c>
    </row>
    <row r="96" spans="1:3" x14ac:dyDescent="0.25">
      <c r="A96">
        <v>94</v>
      </c>
      <c r="B96">
        <f t="shared" ca="1" si="2"/>
        <v>0.24647084983819434</v>
      </c>
      <c r="C96" s="1">
        <f t="shared" ca="1" si="3"/>
        <v>177.20053718573976</v>
      </c>
    </row>
    <row r="97" spans="1:3" x14ac:dyDescent="0.25">
      <c r="A97">
        <v>95</v>
      </c>
      <c r="B97">
        <f t="shared" ca="1" si="2"/>
        <v>0.70677832658886075</v>
      </c>
      <c r="C97" s="1">
        <f t="shared" ca="1" si="3"/>
        <v>185.80798093736058</v>
      </c>
    </row>
    <row r="98" spans="1:3" x14ac:dyDescent="0.25">
      <c r="A98">
        <v>96</v>
      </c>
      <c r="B98">
        <f t="shared" ca="1" si="2"/>
        <v>0.49867653506242071</v>
      </c>
      <c r="C98" s="1">
        <f t="shared" ca="1" si="3"/>
        <v>181.97677791497418</v>
      </c>
    </row>
    <row r="99" spans="1:3" x14ac:dyDescent="0.25">
      <c r="A99">
        <v>97</v>
      </c>
      <c r="B99">
        <f t="shared" ca="1" si="2"/>
        <v>0.83855447667890626</v>
      </c>
      <c r="C99" s="1">
        <f t="shared" ca="1" si="3"/>
        <v>188.91974007163753</v>
      </c>
    </row>
    <row r="100" spans="1:3" x14ac:dyDescent="0.25">
      <c r="A100">
        <v>98</v>
      </c>
      <c r="B100">
        <f t="shared" ca="1" si="2"/>
        <v>0.98855491572157772</v>
      </c>
      <c r="C100" s="1">
        <f t="shared" ca="1" si="3"/>
        <v>197.92683972054169</v>
      </c>
    </row>
    <row r="101" spans="1:3" x14ac:dyDescent="0.25">
      <c r="A101">
        <v>99</v>
      </c>
      <c r="B101">
        <f t="shared" ca="1" si="2"/>
        <v>0.31925447565513576</v>
      </c>
      <c r="C101" s="1">
        <f t="shared" ca="1" si="3"/>
        <v>178.71150812609534</v>
      </c>
    </row>
    <row r="102" spans="1:3" x14ac:dyDescent="0.25">
      <c r="A102">
        <v>100</v>
      </c>
      <c r="B102">
        <f t="shared" ca="1" si="2"/>
        <v>0.62567843474374152</v>
      </c>
      <c r="C102" s="1">
        <f t="shared" ca="1" si="3"/>
        <v>184.24300313096327</v>
      </c>
    </row>
    <row r="103" spans="1:3" x14ac:dyDescent="0.25">
      <c r="A103">
        <v>101</v>
      </c>
      <c r="B103">
        <f t="shared" ca="1" si="2"/>
        <v>0.25402227801646149</v>
      </c>
      <c r="C103" s="1">
        <f t="shared" ca="1" si="3"/>
        <v>177.36680096291784</v>
      </c>
    </row>
    <row r="104" spans="1:3" x14ac:dyDescent="0.25">
      <c r="A104">
        <v>102</v>
      </c>
      <c r="B104">
        <f t="shared" ca="1" si="2"/>
        <v>0.42862644136662387</v>
      </c>
      <c r="C104" s="1">
        <f t="shared" ca="1" si="3"/>
        <v>180.74089444248702</v>
      </c>
    </row>
    <row r="105" spans="1:3" x14ac:dyDescent="0.25">
      <c r="A105">
        <v>103</v>
      </c>
      <c r="B105">
        <f t="shared" ca="1" si="2"/>
        <v>0.19244722123926516</v>
      </c>
      <c r="C105" s="1">
        <f t="shared" ca="1" si="3"/>
        <v>175.91760546831398</v>
      </c>
    </row>
    <row r="106" spans="1:3" x14ac:dyDescent="0.25">
      <c r="A106">
        <v>104</v>
      </c>
      <c r="B106">
        <f t="shared" ca="1" si="2"/>
        <v>0.74343976431851111</v>
      </c>
      <c r="C106" s="1">
        <f t="shared" ca="1" si="3"/>
        <v>186.57790584584237</v>
      </c>
    </row>
    <row r="107" spans="1:3" x14ac:dyDescent="0.25">
      <c r="A107">
        <v>105</v>
      </c>
      <c r="B107">
        <f t="shared" ca="1" si="2"/>
        <v>0.28496658432941302</v>
      </c>
      <c r="C107" s="1">
        <f t="shared" ca="1" si="3"/>
        <v>178.02295051053119</v>
      </c>
    </row>
    <row r="108" spans="1:3" x14ac:dyDescent="0.25">
      <c r="A108">
        <v>106</v>
      </c>
      <c r="B108">
        <f t="shared" ca="1" si="2"/>
        <v>0.38834416973208929</v>
      </c>
      <c r="C108" s="1">
        <f t="shared" ca="1" si="3"/>
        <v>180.01453881064481</v>
      </c>
    </row>
    <row r="109" spans="1:3" x14ac:dyDescent="0.25">
      <c r="A109">
        <v>107</v>
      </c>
      <c r="B109">
        <f t="shared" ca="1" si="2"/>
        <v>0.42699850941999662</v>
      </c>
      <c r="C109" s="1">
        <f t="shared" ca="1" si="3"/>
        <v>180.71185334095426</v>
      </c>
    </row>
    <row r="110" spans="1:3" x14ac:dyDescent="0.25">
      <c r="A110">
        <v>108</v>
      </c>
      <c r="B110">
        <f t="shared" ca="1" si="2"/>
        <v>0.25487749313360719</v>
      </c>
      <c r="C110" s="1">
        <f t="shared" ca="1" si="3"/>
        <v>177.38546523947778</v>
      </c>
    </row>
    <row r="111" spans="1:3" x14ac:dyDescent="0.25">
      <c r="A111">
        <v>109</v>
      </c>
      <c r="B111">
        <f t="shared" ca="1" si="2"/>
        <v>0.2588666975737578</v>
      </c>
      <c r="C111" s="1">
        <f t="shared" ca="1" si="3"/>
        <v>177.47209722313346</v>
      </c>
    </row>
    <row r="112" spans="1:3" x14ac:dyDescent="0.25">
      <c r="A112">
        <v>110</v>
      </c>
      <c r="B112">
        <f t="shared" ca="1" si="2"/>
        <v>0.58612669539443418</v>
      </c>
      <c r="C112" s="1">
        <f t="shared" ca="1" si="3"/>
        <v>183.52314767435166</v>
      </c>
    </row>
    <row r="113" spans="1:3" x14ac:dyDescent="0.25">
      <c r="A113">
        <v>111</v>
      </c>
      <c r="B113">
        <f t="shared" ca="1" si="2"/>
        <v>0.66411847980219529</v>
      </c>
      <c r="C113" s="1">
        <f t="shared" ca="1" si="3"/>
        <v>184.96610705693595</v>
      </c>
    </row>
    <row r="114" spans="1:3" x14ac:dyDescent="0.25">
      <c r="A114">
        <v>112</v>
      </c>
      <c r="B114">
        <f t="shared" ca="1" si="2"/>
        <v>0.98177230603219245</v>
      </c>
      <c r="C114" s="1">
        <f t="shared" ca="1" si="3"/>
        <v>196.64267997525315</v>
      </c>
    </row>
    <row r="115" spans="1:3" x14ac:dyDescent="0.25">
      <c r="A115">
        <v>113</v>
      </c>
      <c r="B115">
        <f t="shared" ca="1" si="2"/>
        <v>0.81923144151031013</v>
      </c>
      <c r="C115" s="1">
        <f t="shared" ca="1" si="3"/>
        <v>188.38708031899324</v>
      </c>
    </row>
    <row r="116" spans="1:3" x14ac:dyDescent="0.25">
      <c r="A116">
        <v>114</v>
      </c>
      <c r="B116">
        <f t="shared" ca="1" si="2"/>
        <v>0.67380690281179523</v>
      </c>
      <c r="C116" s="1">
        <f t="shared" ca="1" si="3"/>
        <v>185.15314810456337</v>
      </c>
    </row>
    <row r="117" spans="1:3" x14ac:dyDescent="0.25">
      <c r="A117">
        <v>115</v>
      </c>
      <c r="B117">
        <f t="shared" ca="1" si="2"/>
        <v>0.49797686322413492</v>
      </c>
      <c r="C117" s="1">
        <f t="shared" ca="1" si="3"/>
        <v>181.9645010849207</v>
      </c>
    </row>
    <row r="118" spans="1:3" x14ac:dyDescent="0.25">
      <c r="A118">
        <v>116</v>
      </c>
      <c r="B118">
        <f t="shared" ca="1" si="2"/>
        <v>0.94890689115032434</v>
      </c>
      <c r="C118" s="1">
        <f t="shared" ca="1" si="3"/>
        <v>193.44042207562057</v>
      </c>
    </row>
    <row r="119" spans="1:3" x14ac:dyDescent="0.25">
      <c r="A119">
        <v>117</v>
      </c>
      <c r="B119">
        <f t="shared" ca="1" si="2"/>
        <v>0.23943630908651259</v>
      </c>
      <c r="C119" s="1">
        <f t="shared" ca="1" si="3"/>
        <v>177.04318116622389</v>
      </c>
    </row>
    <row r="120" spans="1:3" x14ac:dyDescent="0.25">
      <c r="A120">
        <v>118</v>
      </c>
      <c r="B120">
        <f t="shared" ca="1" si="2"/>
        <v>0.41329197823733965</v>
      </c>
      <c r="C120" s="1">
        <f t="shared" ca="1" si="3"/>
        <v>180.46640608970503</v>
      </c>
    </row>
    <row r="121" spans="1:3" x14ac:dyDescent="0.25">
      <c r="A121">
        <v>119</v>
      </c>
      <c r="B121">
        <f t="shared" ca="1" si="2"/>
        <v>0.93378292082081726</v>
      </c>
      <c r="C121" s="1">
        <f t="shared" ca="1" si="3"/>
        <v>192.53200375829809</v>
      </c>
    </row>
    <row r="122" spans="1:3" x14ac:dyDescent="0.25">
      <c r="A122">
        <v>120</v>
      </c>
      <c r="B122">
        <f t="shared" ca="1" si="2"/>
        <v>0.90780528330342014</v>
      </c>
      <c r="C122" s="1">
        <f t="shared" ca="1" si="3"/>
        <v>191.29152405315892</v>
      </c>
    </row>
    <row r="123" spans="1:3" x14ac:dyDescent="0.25">
      <c r="A123">
        <v>121</v>
      </c>
      <c r="B123">
        <f t="shared" ca="1" si="2"/>
        <v>0.91552902091937161</v>
      </c>
      <c r="C123" s="1">
        <f t="shared" ca="1" si="3"/>
        <v>191.62928018884676</v>
      </c>
    </row>
    <row r="124" spans="1:3" x14ac:dyDescent="0.25">
      <c r="A124">
        <v>122</v>
      </c>
      <c r="B124">
        <f t="shared" ca="1" si="2"/>
        <v>0.38074763792349042</v>
      </c>
      <c r="C124" s="1">
        <f t="shared" ca="1" si="3"/>
        <v>179.87537532112873</v>
      </c>
    </row>
    <row r="125" spans="1:3" x14ac:dyDescent="0.25">
      <c r="A125">
        <v>123</v>
      </c>
      <c r="B125">
        <f t="shared" ca="1" si="2"/>
        <v>0.50733595016929678</v>
      </c>
      <c r="C125" s="1">
        <f t="shared" ca="1" si="3"/>
        <v>182.12872675580442</v>
      </c>
    </row>
    <row r="126" spans="1:3" x14ac:dyDescent="0.25">
      <c r="A126">
        <v>124</v>
      </c>
      <c r="B126">
        <f t="shared" ca="1" si="2"/>
        <v>0.66668200227521879</v>
      </c>
      <c r="C126" s="1">
        <f t="shared" ca="1" si="3"/>
        <v>185.01538633792171</v>
      </c>
    </row>
    <row r="127" spans="1:3" x14ac:dyDescent="0.25">
      <c r="A127">
        <v>125</v>
      </c>
      <c r="B127">
        <f t="shared" ca="1" si="2"/>
        <v>0.831556654190446</v>
      </c>
      <c r="C127" s="1">
        <f t="shared" ca="1" si="3"/>
        <v>188.72234428650606</v>
      </c>
    </row>
    <row r="128" spans="1:3" x14ac:dyDescent="0.25">
      <c r="A128">
        <v>126</v>
      </c>
      <c r="B128">
        <f t="shared" ca="1" si="2"/>
        <v>0.91087471915844365</v>
      </c>
      <c r="C128" s="1">
        <f t="shared" ca="1" si="3"/>
        <v>191.4231278223767</v>
      </c>
    </row>
    <row r="129" spans="1:3" x14ac:dyDescent="0.25">
      <c r="A129">
        <v>127</v>
      </c>
      <c r="B129">
        <f t="shared" ca="1" si="2"/>
        <v>0.72813205883649845</v>
      </c>
      <c r="C129" s="1">
        <f t="shared" ca="1" si="3"/>
        <v>186.25021338585395</v>
      </c>
    </row>
    <row r="130" spans="1:3" x14ac:dyDescent="0.25">
      <c r="A130">
        <v>128</v>
      </c>
      <c r="B130">
        <f t="shared" ca="1" si="2"/>
        <v>0.44130018785511049</v>
      </c>
      <c r="C130" s="1">
        <f t="shared" ca="1" si="3"/>
        <v>180.96628487443377</v>
      </c>
    </row>
    <row r="131" spans="1:3" x14ac:dyDescent="0.25">
      <c r="A131">
        <v>129</v>
      </c>
      <c r="B131">
        <f t="shared" ca="1" si="2"/>
        <v>0.89434779971952316</v>
      </c>
      <c r="C131" s="1">
        <f t="shared" ca="1" si="3"/>
        <v>190.74990700115322</v>
      </c>
    </row>
    <row r="132" spans="1:3" x14ac:dyDescent="0.25">
      <c r="A132">
        <v>130</v>
      </c>
      <c r="B132">
        <f t="shared" ref="B132:B195" ca="1" si="4">RAND()</f>
        <v>0.48282120966021846</v>
      </c>
      <c r="C132" s="1">
        <f t="shared" ref="C132:C195" ca="1" si="5">_xlfn.NORM.INV(B132,$E$1,$E$2)</f>
        <v>181.69848089590926</v>
      </c>
    </row>
    <row r="133" spans="1:3" x14ac:dyDescent="0.25">
      <c r="A133">
        <v>131</v>
      </c>
      <c r="B133">
        <f t="shared" ca="1" si="4"/>
        <v>0.32840801475153647</v>
      </c>
      <c r="C133" s="1">
        <f t="shared" ca="1" si="5"/>
        <v>178.88980634535724</v>
      </c>
    </row>
    <row r="134" spans="1:3" x14ac:dyDescent="0.25">
      <c r="A134">
        <v>132</v>
      </c>
      <c r="B134">
        <f t="shared" ca="1" si="4"/>
        <v>0.37427017753337277</v>
      </c>
      <c r="C134" s="1">
        <f t="shared" ca="1" si="5"/>
        <v>179.75604768085125</v>
      </c>
    </row>
    <row r="135" spans="1:3" x14ac:dyDescent="0.25">
      <c r="A135">
        <v>133</v>
      </c>
      <c r="B135">
        <f t="shared" ca="1" si="4"/>
        <v>0.61791428061719311</v>
      </c>
      <c r="C135" s="1">
        <f t="shared" ca="1" si="5"/>
        <v>184.10005246371114</v>
      </c>
    </row>
    <row r="136" spans="1:3" x14ac:dyDescent="0.25">
      <c r="A136">
        <v>134</v>
      </c>
      <c r="B136">
        <f t="shared" ca="1" si="4"/>
        <v>0.84173638062168477</v>
      </c>
      <c r="C136" s="1">
        <f t="shared" ca="1" si="5"/>
        <v>189.01133882627454</v>
      </c>
    </row>
    <row r="137" spans="1:3" x14ac:dyDescent="0.25">
      <c r="A137">
        <v>135</v>
      </c>
      <c r="B137">
        <f t="shared" ca="1" si="4"/>
        <v>0.59218237905291049</v>
      </c>
      <c r="C137" s="1">
        <f t="shared" ca="1" si="5"/>
        <v>183.6321373389797</v>
      </c>
    </row>
    <row r="138" spans="1:3" x14ac:dyDescent="0.25">
      <c r="A138">
        <v>136</v>
      </c>
      <c r="B138">
        <f t="shared" ca="1" si="4"/>
        <v>4.6787666461207245E-2</v>
      </c>
      <c r="C138" s="1">
        <f t="shared" ca="1" si="5"/>
        <v>170.26217580658698</v>
      </c>
    </row>
    <row r="139" spans="1:3" x14ac:dyDescent="0.25">
      <c r="A139">
        <v>137</v>
      </c>
      <c r="B139">
        <f t="shared" ca="1" si="4"/>
        <v>0.5812645979868224</v>
      </c>
      <c r="C139" s="1">
        <f t="shared" ca="1" si="5"/>
        <v>183.43590779717644</v>
      </c>
    </row>
    <row r="140" spans="1:3" x14ac:dyDescent="0.25">
      <c r="A140">
        <v>138</v>
      </c>
      <c r="B140">
        <f t="shared" ca="1" si="4"/>
        <v>0.45776570657707527</v>
      </c>
      <c r="C140" s="1">
        <f t="shared" ca="1" si="5"/>
        <v>181.25755058245844</v>
      </c>
    </row>
    <row r="141" spans="1:3" x14ac:dyDescent="0.25">
      <c r="A141">
        <v>139</v>
      </c>
      <c r="B141">
        <f t="shared" ca="1" si="4"/>
        <v>0.41781712672156757</v>
      </c>
      <c r="C141" s="1">
        <f t="shared" ca="1" si="5"/>
        <v>180.54763321343273</v>
      </c>
    </row>
    <row r="142" spans="1:3" x14ac:dyDescent="0.25">
      <c r="A142">
        <v>140</v>
      </c>
      <c r="B142">
        <f t="shared" ca="1" si="4"/>
        <v>0.98925271014935445</v>
      </c>
      <c r="C142" s="1">
        <f t="shared" ca="1" si="5"/>
        <v>198.09427732888906</v>
      </c>
    </row>
    <row r="143" spans="1:3" x14ac:dyDescent="0.25">
      <c r="A143">
        <v>141</v>
      </c>
      <c r="B143">
        <f t="shared" ca="1" si="4"/>
        <v>0.75984594361986846</v>
      </c>
      <c r="C143" s="1">
        <f t="shared" ca="1" si="5"/>
        <v>186.9406496253244</v>
      </c>
    </row>
    <row r="144" spans="1:3" x14ac:dyDescent="0.25">
      <c r="A144">
        <v>142</v>
      </c>
      <c r="B144">
        <f t="shared" ca="1" si="4"/>
        <v>2.485455881620191E-3</v>
      </c>
      <c r="C144" s="1">
        <f t="shared" ca="1" si="5"/>
        <v>162.33761080443153</v>
      </c>
    </row>
    <row r="145" spans="1:3" x14ac:dyDescent="0.25">
      <c r="A145">
        <v>143</v>
      </c>
      <c r="B145">
        <f t="shared" ca="1" si="4"/>
        <v>0.81935505333543823</v>
      </c>
      <c r="C145" s="1">
        <f t="shared" ca="1" si="5"/>
        <v>188.39036979226728</v>
      </c>
    </row>
    <row r="146" spans="1:3" x14ac:dyDescent="0.25">
      <c r="A146">
        <v>144</v>
      </c>
      <c r="B146">
        <f t="shared" ca="1" si="4"/>
        <v>3.2200015306257823E-2</v>
      </c>
      <c r="C146" s="1">
        <f t="shared" ca="1" si="5"/>
        <v>169.05419782486399</v>
      </c>
    </row>
    <row r="147" spans="1:3" x14ac:dyDescent="0.25">
      <c r="A147">
        <v>145</v>
      </c>
      <c r="B147">
        <f t="shared" ca="1" si="4"/>
        <v>0.40939065505862915</v>
      </c>
      <c r="C147" s="1">
        <f t="shared" ca="1" si="5"/>
        <v>180.39621098566221</v>
      </c>
    </row>
    <row r="148" spans="1:3" x14ac:dyDescent="0.25">
      <c r="A148">
        <v>146</v>
      </c>
      <c r="B148">
        <f t="shared" ca="1" si="4"/>
        <v>0.48723743411429155</v>
      </c>
      <c r="C148" s="1">
        <f t="shared" ca="1" si="5"/>
        <v>181.77602472965322</v>
      </c>
    </row>
    <row r="149" spans="1:3" x14ac:dyDescent="0.25">
      <c r="A149">
        <v>147</v>
      </c>
      <c r="B149">
        <f t="shared" ca="1" si="4"/>
        <v>0.60105231796984249</v>
      </c>
      <c r="C149" s="1">
        <f t="shared" ca="1" si="5"/>
        <v>183.79250289414617</v>
      </c>
    </row>
    <row r="150" spans="1:3" x14ac:dyDescent="0.25">
      <c r="A150">
        <v>148</v>
      </c>
      <c r="B150">
        <f t="shared" ca="1" si="4"/>
        <v>0.29205436417263053</v>
      </c>
      <c r="C150" s="1">
        <f t="shared" ca="1" si="5"/>
        <v>178.16824864313588</v>
      </c>
    </row>
    <row r="151" spans="1:3" x14ac:dyDescent="0.25">
      <c r="A151">
        <v>149</v>
      </c>
      <c r="B151">
        <f t="shared" ca="1" si="4"/>
        <v>0.53433313086981082</v>
      </c>
      <c r="C151" s="1">
        <f t="shared" ca="1" si="5"/>
        <v>182.60316833987608</v>
      </c>
    </row>
    <row r="152" spans="1:3" x14ac:dyDescent="0.25">
      <c r="A152">
        <v>150</v>
      </c>
      <c r="B152">
        <f t="shared" ca="1" si="4"/>
        <v>0.25978636523890886</v>
      </c>
      <c r="C152" s="1">
        <f t="shared" ca="1" si="5"/>
        <v>177.49197081590637</v>
      </c>
    </row>
    <row r="153" spans="1:3" x14ac:dyDescent="0.25">
      <c r="A153">
        <v>151</v>
      </c>
      <c r="B153">
        <f t="shared" ca="1" si="4"/>
        <v>0.26325046436049671</v>
      </c>
      <c r="C153" s="1">
        <f t="shared" ca="1" si="5"/>
        <v>177.56650518417098</v>
      </c>
    </row>
    <row r="154" spans="1:3" x14ac:dyDescent="0.25">
      <c r="A154">
        <v>152</v>
      </c>
      <c r="B154">
        <f t="shared" ca="1" si="4"/>
        <v>0.51235506524921182</v>
      </c>
      <c r="C154" s="1">
        <f t="shared" ca="1" si="5"/>
        <v>182.2168215567263</v>
      </c>
    </row>
    <row r="155" spans="1:3" x14ac:dyDescent="0.25">
      <c r="A155">
        <v>153</v>
      </c>
      <c r="B155">
        <f t="shared" ca="1" si="4"/>
        <v>0.78090453434884299</v>
      </c>
      <c r="C155" s="1">
        <f t="shared" ca="1" si="5"/>
        <v>187.42676204897194</v>
      </c>
    </row>
    <row r="156" spans="1:3" x14ac:dyDescent="0.25">
      <c r="A156">
        <v>154</v>
      </c>
      <c r="B156">
        <f t="shared" ca="1" si="4"/>
        <v>0.71682512033492207</v>
      </c>
      <c r="C156" s="1">
        <f t="shared" ca="1" si="5"/>
        <v>186.0140495357455</v>
      </c>
    </row>
    <row r="157" spans="1:3" x14ac:dyDescent="0.25">
      <c r="A157">
        <v>155</v>
      </c>
      <c r="B157">
        <f t="shared" ca="1" si="4"/>
        <v>0.65053668101411144</v>
      </c>
      <c r="C157" s="1">
        <f t="shared" ca="1" si="5"/>
        <v>184.70738858777244</v>
      </c>
    </row>
    <row r="158" spans="1:3" x14ac:dyDescent="0.25">
      <c r="A158">
        <v>156</v>
      </c>
      <c r="B158">
        <f t="shared" ca="1" si="4"/>
        <v>8.2626044813970734E-2</v>
      </c>
      <c r="C158" s="1">
        <f t="shared" ca="1" si="5"/>
        <v>172.28664395325544</v>
      </c>
    </row>
    <row r="159" spans="1:3" x14ac:dyDescent="0.25">
      <c r="A159">
        <v>157</v>
      </c>
      <c r="B159">
        <f t="shared" ca="1" si="4"/>
        <v>0.29445090532405571</v>
      </c>
      <c r="C159" s="1">
        <f t="shared" ca="1" si="5"/>
        <v>178.21700306910932</v>
      </c>
    </row>
    <row r="160" spans="1:3" x14ac:dyDescent="0.25">
      <c r="A160">
        <v>158</v>
      </c>
      <c r="B160">
        <f t="shared" ca="1" si="4"/>
        <v>0.15146329080410059</v>
      </c>
      <c r="C160" s="1">
        <f t="shared" ca="1" si="5"/>
        <v>174.78875588626397</v>
      </c>
    </row>
    <row r="161" spans="1:3" x14ac:dyDescent="0.25">
      <c r="A161">
        <v>159</v>
      </c>
      <c r="B161">
        <f t="shared" ca="1" si="4"/>
        <v>0.59465764955536049</v>
      </c>
      <c r="C161" s="1">
        <f t="shared" ca="1" si="5"/>
        <v>183.67679970637596</v>
      </c>
    </row>
    <row r="162" spans="1:3" x14ac:dyDescent="0.25">
      <c r="A162">
        <v>160</v>
      </c>
      <c r="B162">
        <f t="shared" ca="1" si="4"/>
        <v>0.74737384794672301</v>
      </c>
      <c r="C162" s="1">
        <f t="shared" ca="1" si="5"/>
        <v>186.66373920686746</v>
      </c>
    </row>
    <row r="163" spans="1:3" x14ac:dyDescent="0.25">
      <c r="A163">
        <v>161</v>
      </c>
      <c r="B163">
        <f t="shared" ca="1" si="4"/>
        <v>0.24442130382930904</v>
      </c>
      <c r="C163" s="1">
        <f t="shared" ca="1" si="5"/>
        <v>177.15494412516793</v>
      </c>
    </row>
    <row r="164" spans="1:3" x14ac:dyDescent="0.25">
      <c r="A164">
        <v>162</v>
      </c>
      <c r="B164">
        <f t="shared" ca="1" si="4"/>
        <v>0.11623456889198369</v>
      </c>
      <c r="C164" s="1">
        <f t="shared" ca="1" si="5"/>
        <v>173.64184198049264</v>
      </c>
    </row>
    <row r="165" spans="1:3" x14ac:dyDescent="0.25">
      <c r="A165">
        <v>163</v>
      </c>
      <c r="B165">
        <f t="shared" ca="1" si="4"/>
        <v>0.7270968907265899</v>
      </c>
      <c r="C165" s="1">
        <f t="shared" ca="1" si="5"/>
        <v>186.22839403064455</v>
      </c>
    </row>
    <row r="166" spans="1:3" x14ac:dyDescent="0.25">
      <c r="A166">
        <v>164</v>
      </c>
      <c r="B166">
        <f t="shared" ca="1" si="4"/>
        <v>0.11014273057844182</v>
      </c>
      <c r="C166" s="1">
        <f t="shared" ca="1" si="5"/>
        <v>173.41961411956078</v>
      </c>
    </row>
    <row r="167" spans="1:3" x14ac:dyDescent="0.25">
      <c r="A167">
        <v>165</v>
      </c>
      <c r="B167">
        <f t="shared" ca="1" si="4"/>
        <v>0.4980646813795967</v>
      </c>
      <c r="C167" s="1">
        <f t="shared" ca="1" si="5"/>
        <v>181.9660419961879</v>
      </c>
    </row>
    <row r="168" spans="1:3" x14ac:dyDescent="0.25">
      <c r="A168">
        <v>166</v>
      </c>
      <c r="B168">
        <f t="shared" ca="1" si="4"/>
        <v>0.82738877368589314</v>
      </c>
      <c r="C168" s="1">
        <f t="shared" ca="1" si="5"/>
        <v>188.60727670703605</v>
      </c>
    </row>
    <row r="169" spans="1:3" x14ac:dyDescent="0.25">
      <c r="A169">
        <v>167</v>
      </c>
      <c r="B169">
        <f t="shared" ca="1" si="4"/>
        <v>0.77780361188276781</v>
      </c>
      <c r="C169" s="1">
        <f t="shared" ca="1" si="5"/>
        <v>187.35357498305009</v>
      </c>
    </row>
    <row r="170" spans="1:3" x14ac:dyDescent="0.25">
      <c r="A170">
        <v>168</v>
      </c>
      <c r="B170">
        <f t="shared" ca="1" si="4"/>
        <v>0.25908566419936196</v>
      </c>
      <c r="C170" s="1">
        <f t="shared" ca="1" si="5"/>
        <v>177.47683229601114</v>
      </c>
    </row>
    <row r="171" spans="1:3" x14ac:dyDescent="0.25">
      <c r="A171">
        <v>169</v>
      </c>
      <c r="B171">
        <f t="shared" ca="1" si="4"/>
        <v>0.40996695023438956</v>
      </c>
      <c r="C171" s="1">
        <f t="shared" ca="1" si="5"/>
        <v>180.40659004462918</v>
      </c>
    </row>
    <row r="172" spans="1:3" x14ac:dyDescent="0.25">
      <c r="A172">
        <v>170</v>
      </c>
      <c r="B172">
        <f t="shared" ca="1" si="4"/>
        <v>0.58930800299432196</v>
      </c>
      <c r="C172" s="1">
        <f t="shared" ca="1" si="5"/>
        <v>183.5803568558963</v>
      </c>
    </row>
    <row r="173" spans="1:3" x14ac:dyDescent="0.25">
      <c r="A173">
        <v>171</v>
      </c>
      <c r="B173">
        <f t="shared" ca="1" si="4"/>
        <v>0.31756200791708611</v>
      </c>
      <c r="C173" s="1">
        <f t="shared" ca="1" si="5"/>
        <v>178.67830969371911</v>
      </c>
    </row>
    <row r="174" spans="1:3" x14ac:dyDescent="0.25">
      <c r="A174">
        <v>172</v>
      </c>
      <c r="B174">
        <f t="shared" ca="1" si="4"/>
        <v>0.91636609603192365</v>
      </c>
      <c r="C174" s="1">
        <f t="shared" ca="1" si="5"/>
        <v>191.66725391274696</v>
      </c>
    </row>
    <row r="175" spans="1:3" x14ac:dyDescent="0.25">
      <c r="A175">
        <v>173</v>
      </c>
      <c r="B175">
        <f t="shared" ca="1" si="4"/>
        <v>0.1519347547049289</v>
      </c>
      <c r="C175" s="1">
        <f t="shared" ca="1" si="5"/>
        <v>174.80280466886575</v>
      </c>
    </row>
    <row r="176" spans="1:3" x14ac:dyDescent="0.25">
      <c r="A176">
        <v>174</v>
      </c>
      <c r="B176">
        <f t="shared" ca="1" si="4"/>
        <v>0.38070222973079482</v>
      </c>
      <c r="C176" s="1">
        <f t="shared" ca="1" si="5"/>
        <v>179.87454099793641</v>
      </c>
    </row>
    <row r="177" spans="1:3" x14ac:dyDescent="0.25">
      <c r="A177">
        <v>175</v>
      </c>
      <c r="B177">
        <f t="shared" ca="1" si="4"/>
        <v>0.46781028586454221</v>
      </c>
      <c r="C177" s="1">
        <f t="shared" ca="1" si="5"/>
        <v>181.43457219688153</v>
      </c>
    </row>
    <row r="178" spans="1:3" x14ac:dyDescent="0.25">
      <c r="A178">
        <v>176</v>
      </c>
      <c r="B178">
        <f t="shared" ca="1" si="4"/>
        <v>0.94410382511618385</v>
      </c>
      <c r="C178" s="1">
        <f t="shared" ca="1" si="5"/>
        <v>193.13131863494115</v>
      </c>
    </row>
    <row r="179" spans="1:3" x14ac:dyDescent="0.25">
      <c r="A179">
        <v>177</v>
      </c>
      <c r="B179">
        <f t="shared" ca="1" si="4"/>
        <v>0.74028920324682446</v>
      </c>
      <c r="C179" s="1">
        <f t="shared" ca="1" si="5"/>
        <v>186.50966081242524</v>
      </c>
    </row>
    <row r="180" spans="1:3" x14ac:dyDescent="0.25">
      <c r="A180">
        <v>178</v>
      </c>
      <c r="B180">
        <f t="shared" ca="1" si="4"/>
        <v>0.32400407740918324</v>
      </c>
      <c r="C180" s="1">
        <f t="shared" ca="1" si="5"/>
        <v>178.80428271510468</v>
      </c>
    </row>
    <row r="181" spans="1:3" x14ac:dyDescent="0.25">
      <c r="A181">
        <v>179</v>
      </c>
      <c r="B181">
        <f t="shared" ca="1" si="4"/>
        <v>0.86071631610772659</v>
      </c>
      <c r="C181" s="1">
        <f t="shared" ca="1" si="5"/>
        <v>189.58480269911843</v>
      </c>
    </row>
    <row r="182" spans="1:3" x14ac:dyDescent="0.25">
      <c r="A182">
        <v>180</v>
      </c>
      <c r="B182">
        <f t="shared" ca="1" si="4"/>
        <v>0.97072551551948016</v>
      </c>
      <c r="C182" s="1">
        <f t="shared" ca="1" si="5"/>
        <v>195.24095468161968</v>
      </c>
    </row>
    <row r="183" spans="1:3" x14ac:dyDescent="0.25">
      <c r="A183">
        <v>181</v>
      </c>
      <c r="B183">
        <f t="shared" ca="1" si="4"/>
        <v>0.13337638840444521</v>
      </c>
      <c r="C183" s="1">
        <f t="shared" ca="1" si="5"/>
        <v>174.22599853923447</v>
      </c>
    </row>
    <row r="184" spans="1:3" x14ac:dyDescent="0.25">
      <c r="A184">
        <v>182</v>
      </c>
      <c r="B184">
        <f t="shared" ca="1" si="4"/>
        <v>0.9285324563548909</v>
      </c>
      <c r="C184" s="1">
        <f t="shared" ca="1" si="5"/>
        <v>192.25463646693549</v>
      </c>
    </row>
    <row r="185" spans="1:3" x14ac:dyDescent="0.25">
      <c r="A185">
        <v>183</v>
      </c>
      <c r="B185">
        <f t="shared" ca="1" si="4"/>
        <v>0.21355095699262205</v>
      </c>
      <c r="C185" s="1">
        <f t="shared" ca="1" si="5"/>
        <v>176.4408754588014</v>
      </c>
    </row>
    <row r="186" spans="1:3" x14ac:dyDescent="0.25">
      <c r="A186">
        <v>184</v>
      </c>
      <c r="B186">
        <f t="shared" ca="1" si="4"/>
        <v>0.22984246958078891</v>
      </c>
      <c r="C186" s="1">
        <f t="shared" ca="1" si="5"/>
        <v>176.82443981023388</v>
      </c>
    </row>
    <row r="187" spans="1:3" x14ac:dyDescent="0.25">
      <c r="A187">
        <v>185</v>
      </c>
      <c r="B187">
        <f t="shared" ca="1" si="4"/>
        <v>0.40893910019954127</v>
      </c>
      <c r="C187" s="1">
        <f t="shared" ca="1" si="5"/>
        <v>180.38807603282268</v>
      </c>
    </row>
    <row r="188" spans="1:3" x14ac:dyDescent="0.25">
      <c r="A188">
        <v>186</v>
      </c>
      <c r="B188">
        <f t="shared" ca="1" si="4"/>
        <v>0.55765075988622503</v>
      </c>
      <c r="C188" s="1">
        <f t="shared" ca="1" si="5"/>
        <v>183.01510986264958</v>
      </c>
    </row>
    <row r="189" spans="1:3" x14ac:dyDescent="0.25">
      <c r="A189">
        <v>187</v>
      </c>
      <c r="B189">
        <f t="shared" ca="1" si="4"/>
        <v>0.39947783746195997</v>
      </c>
      <c r="C189" s="1">
        <f t="shared" ca="1" si="5"/>
        <v>180.21710778172189</v>
      </c>
    </row>
    <row r="190" spans="1:3" x14ac:dyDescent="0.25">
      <c r="A190">
        <v>188</v>
      </c>
      <c r="B190">
        <f t="shared" ca="1" si="4"/>
        <v>0.13109070772192366</v>
      </c>
      <c r="C190" s="1">
        <f t="shared" ca="1" si="5"/>
        <v>174.15124923327818</v>
      </c>
    </row>
    <row r="191" spans="1:3" x14ac:dyDescent="0.25">
      <c r="A191">
        <v>189</v>
      </c>
      <c r="B191">
        <f t="shared" ca="1" si="4"/>
        <v>0.94222803866478844</v>
      </c>
      <c r="C191" s="1">
        <f t="shared" ca="1" si="5"/>
        <v>193.01629040111627</v>
      </c>
    </row>
    <row r="192" spans="1:3" x14ac:dyDescent="0.25">
      <c r="A192">
        <v>190</v>
      </c>
      <c r="B192">
        <f t="shared" ca="1" si="4"/>
        <v>0.58010079925328406</v>
      </c>
      <c r="C192" s="1">
        <f t="shared" ca="1" si="5"/>
        <v>183.41505948087141</v>
      </c>
    </row>
    <row r="193" spans="1:3" x14ac:dyDescent="0.25">
      <c r="A193">
        <v>191</v>
      </c>
      <c r="B193">
        <f t="shared" ca="1" si="4"/>
        <v>0.19475649060475131</v>
      </c>
      <c r="C193" s="1">
        <f t="shared" ca="1" si="5"/>
        <v>175.97649361858436</v>
      </c>
    </row>
    <row r="194" spans="1:3" x14ac:dyDescent="0.25">
      <c r="A194">
        <v>192</v>
      </c>
      <c r="B194">
        <f t="shared" ca="1" si="4"/>
        <v>0.87200710523730252</v>
      </c>
      <c r="C194" s="1">
        <f t="shared" ca="1" si="5"/>
        <v>189.95151120559424</v>
      </c>
    </row>
    <row r="195" spans="1:3" x14ac:dyDescent="0.25">
      <c r="A195">
        <v>193</v>
      </c>
      <c r="B195">
        <f t="shared" ca="1" si="4"/>
        <v>4.592775493334067E-2</v>
      </c>
      <c r="C195" s="1">
        <f t="shared" ca="1" si="5"/>
        <v>170.20016948750273</v>
      </c>
    </row>
    <row r="196" spans="1:3" x14ac:dyDescent="0.25">
      <c r="A196">
        <v>194</v>
      </c>
      <c r="B196">
        <f t="shared" ref="B196:B259" ca="1" si="6">RAND()</f>
        <v>0.47061804051439282</v>
      </c>
      <c r="C196" s="1">
        <f t="shared" ref="C196:C259" ca="1" si="7">_xlfn.NORM.INV(B196,$E$1,$E$2)</f>
        <v>181.48398548192546</v>
      </c>
    </row>
    <row r="197" spans="1:3" x14ac:dyDescent="0.25">
      <c r="A197">
        <v>195</v>
      </c>
      <c r="B197">
        <f t="shared" ca="1" si="6"/>
        <v>0.16628030877960176</v>
      </c>
      <c r="C197" s="1">
        <f t="shared" ca="1" si="7"/>
        <v>175.21721645350684</v>
      </c>
    </row>
    <row r="198" spans="1:3" x14ac:dyDescent="0.25">
      <c r="A198">
        <v>196</v>
      </c>
      <c r="B198">
        <f t="shared" ca="1" si="6"/>
        <v>0.84194350091834291</v>
      </c>
      <c r="C198" s="1">
        <f t="shared" ca="1" si="7"/>
        <v>189.01734293466521</v>
      </c>
    </row>
    <row r="199" spans="1:3" x14ac:dyDescent="0.25">
      <c r="A199">
        <v>197</v>
      </c>
      <c r="B199">
        <f t="shared" ca="1" si="6"/>
        <v>0.58787052633475001</v>
      </c>
      <c r="C199" s="1">
        <f t="shared" ca="1" si="7"/>
        <v>183.55449399244461</v>
      </c>
    </row>
    <row r="200" spans="1:3" x14ac:dyDescent="0.25">
      <c r="A200">
        <v>198</v>
      </c>
      <c r="B200">
        <f t="shared" ca="1" si="6"/>
        <v>0.4516888006148202</v>
      </c>
      <c r="C200" s="1">
        <f t="shared" ca="1" si="7"/>
        <v>181.15022991116183</v>
      </c>
    </row>
    <row r="201" spans="1:3" x14ac:dyDescent="0.25">
      <c r="A201">
        <v>199</v>
      </c>
      <c r="B201">
        <f t="shared" ca="1" si="6"/>
        <v>0.8755581638139085</v>
      </c>
      <c r="C201" s="1">
        <f t="shared" ca="1" si="7"/>
        <v>190.0714555754216</v>
      </c>
    </row>
    <row r="202" spans="1:3" x14ac:dyDescent="0.25">
      <c r="A202">
        <v>200</v>
      </c>
      <c r="B202">
        <f t="shared" ca="1" si="6"/>
        <v>0.52651713446956538</v>
      </c>
      <c r="C202" s="1">
        <f t="shared" ca="1" si="7"/>
        <v>182.46562333106567</v>
      </c>
    </row>
    <row r="203" spans="1:3" x14ac:dyDescent="0.25">
      <c r="A203">
        <v>201</v>
      </c>
      <c r="B203">
        <f t="shared" ca="1" si="6"/>
        <v>8.698477536709015E-2</v>
      </c>
      <c r="C203" s="1">
        <f t="shared" ca="1" si="7"/>
        <v>172.48308767916589</v>
      </c>
    </row>
    <row r="204" spans="1:3" x14ac:dyDescent="0.25">
      <c r="A204">
        <v>202</v>
      </c>
      <c r="B204">
        <f t="shared" ca="1" si="6"/>
        <v>0.55435515347217001</v>
      </c>
      <c r="C204" s="1">
        <f t="shared" ca="1" si="7"/>
        <v>182.95670727228514</v>
      </c>
    </row>
    <row r="205" spans="1:3" x14ac:dyDescent="0.25">
      <c r="A205">
        <v>203</v>
      </c>
      <c r="B205">
        <f t="shared" ca="1" si="6"/>
        <v>0.45458160237247136</v>
      </c>
      <c r="C205" s="1">
        <f t="shared" ca="1" si="7"/>
        <v>181.20134134894809</v>
      </c>
    </row>
    <row r="206" spans="1:3" x14ac:dyDescent="0.25">
      <c r="A206">
        <v>204</v>
      </c>
      <c r="B206">
        <f t="shared" ca="1" si="6"/>
        <v>0.74169406627872492</v>
      </c>
      <c r="C206" s="1">
        <f t="shared" ca="1" si="7"/>
        <v>186.54003854985197</v>
      </c>
    </row>
    <row r="207" spans="1:3" x14ac:dyDescent="0.25">
      <c r="A207">
        <v>205</v>
      </c>
      <c r="B207">
        <f t="shared" ca="1" si="6"/>
        <v>0.51009704770561781</v>
      </c>
      <c r="C207" s="1">
        <f t="shared" ca="1" si="7"/>
        <v>182.1771857358419</v>
      </c>
    </row>
    <row r="208" spans="1:3" x14ac:dyDescent="0.25">
      <c r="A208">
        <v>206</v>
      </c>
      <c r="B208">
        <f t="shared" ca="1" si="6"/>
        <v>0.46343477480080142</v>
      </c>
      <c r="C208" s="1">
        <f t="shared" ca="1" si="7"/>
        <v>181.35751105778485</v>
      </c>
    </row>
    <row r="209" spans="1:3" x14ac:dyDescent="0.25">
      <c r="A209">
        <v>207</v>
      </c>
      <c r="B209">
        <f t="shared" ca="1" si="6"/>
        <v>5.5776063034948642E-2</v>
      </c>
      <c r="C209" s="1">
        <f t="shared" ca="1" si="7"/>
        <v>170.86121271163807</v>
      </c>
    </row>
    <row r="210" spans="1:3" x14ac:dyDescent="0.25">
      <c r="A210">
        <v>208</v>
      </c>
      <c r="B210">
        <f t="shared" ca="1" si="6"/>
        <v>0.34328920680508845</v>
      </c>
      <c r="C210" s="1">
        <f t="shared" ca="1" si="7"/>
        <v>179.17548076438993</v>
      </c>
    </row>
    <row r="211" spans="1:3" x14ac:dyDescent="0.25">
      <c r="A211">
        <v>209</v>
      </c>
      <c r="B211">
        <f t="shared" ca="1" si="6"/>
        <v>0.98632690221369179</v>
      </c>
      <c r="C211" s="1">
        <f t="shared" ca="1" si="7"/>
        <v>197.44578171875733</v>
      </c>
    </row>
    <row r="212" spans="1:3" x14ac:dyDescent="0.25">
      <c r="A212">
        <v>210</v>
      </c>
      <c r="B212">
        <f t="shared" ca="1" si="6"/>
        <v>0.93405057210380671</v>
      </c>
      <c r="C212" s="1">
        <f t="shared" ca="1" si="7"/>
        <v>192.54659198561575</v>
      </c>
    </row>
    <row r="213" spans="1:3" x14ac:dyDescent="0.25">
      <c r="A213">
        <v>211</v>
      </c>
      <c r="B213">
        <f t="shared" ca="1" si="6"/>
        <v>0.97791928324668298</v>
      </c>
      <c r="C213" s="1">
        <f t="shared" ca="1" si="7"/>
        <v>196.087887099097</v>
      </c>
    </row>
    <row r="214" spans="1:3" x14ac:dyDescent="0.25">
      <c r="A214">
        <v>212</v>
      </c>
      <c r="B214">
        <f t="shared" ca="1" si="6"/>
        <v>0.98929317290617103</v>
      </c>
      <c r="C214" s="1">
        <f t="shared" ca="1" si="7"/>
        <v>198.1042738484602</v>
      </c>
    </row>
    <row r="215" spans="1:3" x14ac:dyDescent="0.25">
      <c r="A215">
        <v>213</v>
      </c>
      <c r="B215">
        <f t="shared" ca="1" si="6"/>
        <v>0.34668425424154647</v>
      </c>
      <c r="C215" s="1">
        <f t="shared" ca="1" si="7"/>
        <v>179.23998482177345</v>
      </c>
    </row>
    <row r="216" spans="1:3" x14ac:dyDescent="0.25">
      <c r="A216">
        <v>214</v>
      </c>
      <c r="B216">
        <f t="shared" ca="1" si="6"/>
        <v>0.96514836743081756</v>
      </c>
      <c r="C216" s="1">
        <f t="shared" ca="1" si="7"/>
        <v>194.69683896123996</v>
      </c>
    </row>
    <row r="217" spans="1:3" x14ac:dyDescent="0.25">
      <c r="A217">
        <v>215</v>
      </c>
      <c r="B217">
        <f t="shared" ca="1" si="6"/>
        <v>0.79457035687151467</v>
      </c>
      <c r="C217" s="1">
        <f t="shared" ca="1" si="7"/>
        <v>187.75667688247793</v>
      </c>
    </row>
    <row r="218" spans="1:3" x14ac:dyDescent="0.25">
      <c r="A218">
        <v>216</v>
      </c>
      <c r="B218">
        <f t="shared" ca="1" si="6"/>
        <v>0.99164146257547392</v>
      </c>
      <c r="C218" s="1">
        <f t="shared" ca="1" si="7"/>
        <v>198.75010355694144</v>
      </c>
    </row>
    <row r="219" spans="1:3" x14ac:dyDescent="0.25">
      <c r="A219">
        <v>217</v>
      </c>
      <c r="B219">
        <f t="shared" ca="1" si="6"/>
        <v>0.83541185949063657</v>
      </c>
      <c r="C219" s="1">
        <f t="shared" ca="1" si="7"/>
        <v>188.83042069493399</v>
      </c>
    </row>
    <row r="220" spans="1:3" x14ac:dyDescent="0.25">
      <c r="A220">
        <v>218</v>
      </c>
      <c r="B220">
        <f t="shared" ca="1" si="6"/>
        <v>0.63294800634531778</v>
      </c>
      <c r="C220" s="1">
        <f t="shared" ca="1" si="7"/>
        <v>184.37769993626236</v>
      </c>
    </row>
    <row r="221" spans="1:3" x14ac:dyDescent="0.25">
      <c r="A221">
        <v>219</v>
      </c>
      <c r="B221">
        <f t="shared" ca="1" si="6"/>
        <v>0.64004096247531339</v>
      </c>
      <c r="C221" s="1">
        <f t="shared" ca="1" si="7"/>
        <v>184.50997800399122</v>
      </c>
    </row>
    <row r="222" spans="1:3" x14ac:dyDescent="0.25">
      <c r="A222">
        <v>220</v>
      </c>
      <c r="B222">
        <f t="shared" ca="1" si="6"/>
        <v>0.79697472623063803</v>
      </c>
      <c r="C222" s="1">
        <f t="shared" ca="1" si="7"/>
        <v>187.81604694967757</v>
      </c>
    </row>
    <row r="223" spans="1:3" x14ac:dyDescent="0.25">
      <c r="A223">
        <v>221</v>
      </c>
      <c r="B223">
        <f t="shared" ca="1" si="6"/>
        <v>0.89475527052492687</v>
      </c>
      <c r="C223" s="1">
        <f t="shared" ca="1" si="7"/>
        <v>190.76554482850588</v>
      </c>
    </row>
    <row r="224" spans="1:3" x14ac:dyDescent="0.25">
      <c r="A224">
        <v>222</v>
      </c>
      <c r="B224">
        <f t="shared" ca="1" si="6"/>
        <v>0.45263330888593423</v>
      </c>
      <c r="C224" s="1">
        <f t="shared" ca="1" si="7"/>
        <v>181.16692279492932</v>
      </c>
    </row>
    <row r="225" spans="1:3" x14ac:dyDescent="0.25">
      <c r="A225">
        <v>223</v>
      </c>
      <c r="B225">
        <f t="shared" ca="1" si="6"/>
        <v>0.60336173227658585</v>
      </c>
      <c r="C225" s="1">
        <f t="shared" ca="1" si="7"/>
        <v>183.83440773566136</v>
      </c>
    </row>
    <row r="226" spans="1:3" x14ac:dyDescent="0.25">
      <c r="A226">
        <v>224</v>
      </c>
      <c r="B226">
        <f t="shared" ca="1" si="6"/>
        <v>0.96135841575127401</v>
      </c>
      <c r="C226" s="1">
        <f t="shared" ca="1" si="7"/>
        <v>194.36670428068783</v>
      </c>
    </row>
    <row r="227" spans="1:3" x14ac:dyDescent="0.25">
      <c r="A227">
        <v>225</v>
      </c>
      <c r="B227">
        <f t="shared" ca="1" si="6"/>
        <v>6.0922470418711683E-2</v>
      </c>
      <c r="C227" s="1">
        <f t="shared" ca="1" si="7"/>
        <v>171.17046859278182</v>
      </c>
    </row>
    <row r="228" spans="1:3" x14ac:dyDescent="0.25">
      <c r="A228">
        <v>226</v>
      </c>
      <c r="B228">
        <f t="shared" ca="1" si="6"/>
        <v>3.4086897375258274E-2</v>
      </c>
      <c r="C228" s="1">
        <f t="shared" ca="1" si="7"/>
        <v>169.23300566832197</v>
      </c>
    </row>
    <row r="229" spans="1:3" x14ac:dyDescent="0.25">
      <c r="A229">
        <v>227</v>
      </c>
      <c r="B229">
        <f t="shared" ca="1" si="6"/>
        <v>0.21049131251957975</v>
      </c>
      <c r="C229" s="1">
        <f t="shared" ca="1" si="7"/>
        <v>176.3669763651211</v>
      </c>
    </row>
    <row r="230" spans="1:3" x14ac:dyDescent="0.25">
      <c r="A230">
        <v>228</v>
      </c>
      <c r="B230">
        <f t="shared" ca="1" si="6"/>
        <v>0.83989152736174022</v>
      </c>
      <c r="C230" s="1">
        <f t="shared" ca="1" si="7"/>
        <v>188.95808515126154</v>
      </c>
    </row>
    <row r="231" spans="1:3" x14ac:dyDescent="0.25">
      <c r="A231">
        <v>229</v>
      </c>
      <c r="B231">
        <f t="shared" ca="1" si="6"/>
        <v>0.28959495757842701</v>
      </c>
      <c r="C231" s="1">
        <f t="shared" ca="1" si="7"/>
        <v>178.11802127036657</v>
      </c>
    </row>
    <row r="232" spans="1:3" x14ac:dyDescent="0.25">
      <c r="A232">
        <v>230</v>
      </c>
      <c r="B232">
        <f t="shared" ca="1" si="6"/>
        <v>0.36706252431358821</v>
      </c>
      <c r="C232" s="1">
        <f t="shared" ca="1" si="7"/>
        <v>179.62249581076875</v>
      </c>
    </row>
    <row r="233" spans="1:3" x14ac:dyDescent="0.25">
      <c r="A233">
        <v>231</v>
      </c>
      <c r="B233">
        <f t="shared" ca="1" si="6"/>
        <v>0.82122466157702756</v>
      </c>
      <c r="C233" s="1">
        <f t="shared" ca="1" si="7"/>
        <v>188.44029580518321</v>
      </c>
    </row>
    <row r="234" spans="1:3" x14ac:dyDescent="0.25">
      <c r="A234">
        <v>232</v>
      </c>
      <c r="B234">
        <f t="shared" ca="1" si="6"/>
        <v>0.54276590876796693</v>
      </c>
      <c r="C234" s="1">
        <f t="shared" ca="1" si="7"/>
        <v>182.75183063712143</v>
      </c>
    </row>
    <row r="235" spans="1:3" x14ac:dyDescent="0.25">
      <c r="A235">
        <v>233</v>
      </c>
      <c r="B235">
        <f t="shared" ca="1" si="6"/>
        <v>0.26693314910211008</v>
      </c>
      <c r="C235" s="1">
        <f t="shared" ca="1" si="7"/>
        <v>177.64519548785205</v>
      </c>
    </row>
    <row r="236" spans="1:3" x14ac:dyDescent="0.25">
      <c r="A236">
        <v>234</v>
      </c>
      <c r="B236">
        <f t="shared" ca="1" si="6"/>
        <v>0.65467181423809984</v>
      </c>
      <c r="C236" s="1">
        <f t="shared" ca="1" si="7"/>
        <v>184.78575133345703</v>
      </c>
    </row>
    <row r="237" spans="1:3" x14ac:dyDescent="0.25">
      <c r="A237">
        <v>235</v>
      </c>
      <c r="B237">
        <f t="shared" ca="1" si="6"/>
        <v>0.2201167174183577</v>
      </c>
      <c r="C237" s="1">
        <f t="shared" ca="1" si="7"/>
        <v>176.59740641769849</v>
      </c>
    </row>
    <row r="238" spans="1:3" x14ac:dyDescent="0.25">
      <c r="A238">
        <v>236</v>
      </c>
      <c r="B238">
        <f t="shared" ca="1" si="6"/>
        <v>0.24727149279005278</v>
      </c>
      <c r="C238" s="1">
        <f t="shared" ca="1" si="7"/>
        <v>177.21829257893259</v>
      </c>
    </row>
    <row r="239" spans="1:3" x14ac:dyDescent="0.25">
      <c r="A239">
        <v>237</v>
      </c>
      <c r="B239">
        <f t="shared" ca="1" si="6"/>
        <v>0.50862998215188171</v>
      </c>
      <c r="C239" s="1">
        <f t="shared" ca="1" si="7"/>
        <v>182.15143691273667</v>
      </c>
    </row>
    <row r="240" spans="1:3" x14ac:dyDescent="0.25">
      <c r="A240">
        <v>238</v>
      </c>
      <c r="B240">
        <f t="shared" ca="1" si="6"/>
        <v>0.38927994721108294</v>
      </c>
      <c r="C240" s="1">
        <f t="shared" ca="1" si="7"/>
        <v>180.03162637486815</v>
      </c>
    </row>
    <row r="241" spans="1:3" x14ac:dyDescent="0.25">
      <c r="A241">
        <v>239</v>
      </c>
      <c r="B241">
        <f t="shared" ca="1" si="6"/>
        <v>0.19214936405395322</v>
      </c>
      <c r="C241" s="1">
        <f t="shared" ca="1" si="7"/>
        <v>175.90997853073893</v>
      </c>
    </row>
    <row r="242" spans="1:3" x14ac:dyDescent="0.25">
      <c r="A242">
        <v>240</v>
      </c>
      <c r="B242">
        <f t="shared" ca="1" si="6"/>
        <v>0.19750068590654402</v>
      </c>
      <c r="C242" s="1">
        <f t="shared" ca="1" si="7"/>
        <v>176.04592322786186</v>
      </c>
    </row>
    <row r="243" spans="1:3" x14ac:dyDescent="0.25">
      <c r="A243">
        <v>241</v>
      </c>
      <c r="B243">
        <f t="shared" ca="1" si="6"/>
        <v>0.41672412543277193</v>
      </c>
      <c r="C243" s="1">
        <f t="shared" ca="1" si="7"/>
        <v>180.5280319890847</v>
      </c>
    </row>
    <row r="244" spans="1:3" x14ac:dyDescent="0.25">
      <c r="A244">
        <v>242</v>
      </c>
      <c r="B244">
        <f t="shared" ca="1" si="6"/>
        <v>0.24891990548832132</v>
      </c>
      <c r="C244" s="1">
        <f t="shared" ca="1" si="7"/>
        <v>177.25475200657323</v>
      </c>
    </row>
    <row r="245" spans="1:3" x14ac:dyDescent="0.25">
      <c r="A245">
        <v>243</v>
      </c>
      <c r="B245">
        <f t="shared" ca="1" si="6"/>
        <v>0.40758048294187221</v>
      </c>
      <c r="C245" s="1">
        <f t="shared" ca="1" si="7"/>
        <v>180.36358678362689</v>
      </c>
    </row>
    <row r="246" spans="1:3" x14ac:dyDescent="0.25">
      <c r="A246">
        <v>244</v>
      </c>
      <c r="B246">
        <f t="shared" ca="1" si="6"/>
        <v>0.16995380816135719</v>
      </c>
      <c r="C246" s="1">
        <f t="shared" ca="1" si="7"/>
        <v>175.31956535201368</v>
      </c>
    </row>
    <row r="247" spans="1:3" x14ac:dyDescent="0.25">
      <c r="A247">
        <v>245</v>
      </c>
      <c r="B247">
        <f t="shared" ca="1" si="6"/>
        <v>0.49615061097255708</v>
      </c>
      <c r="C247" s="1">
        <f t="shared" ca="1" si="7"/>
        <v>181.93245604025802</v>
      </c>
    </row>
    <row r="248" spans="1:3" x14ac:dyDescent="0.25">
      <c r="A248">
        <v>246</v>
      </c>
      <c r="B248">
        <f t="shared" ca="1" si="6"/>
        <v>0.39988424278933021</v>
      </c>
      <c r="C248" s="1">
        <f t="shared" ca="1" si="7"/>
        <v>180.22447283556627</v>
      </c>
    </row>
    <row r="249" spans="1:3" x14ac:dyDescent="0.25">
      <c r="A249">
        <v>247</v>
      </c>
      <c r="B249">
        <f t="shared" ca="1" si="6"/>
        <v>0.3798448116280565</v>
      </c>
      <c r="C249" s="1">
        <f t="shared" ca="1" si="7"/>
        <v>179.85878124491538</v>
      </c>
    </row>
    <row r="250" spans="1:3" x14ac:dyDescent="0.25">
      <c r="A250">
        <v>248</v>
      </c>
      <c r="B250">
        <f t="shared" ca="1" si="6"/>
        <v>0.75811761502305808</v>
      </c>
      <c r="C250" s="1">
        <f t="shared" ca="1" si="7"/>
        <v>186.90182198683146</v>
      </c>
    </row>
    <row r="251" spans="1:3" x14ac:dyDescent="0.25">
      <c r="A251">
        <v>249</v>
      </c>
      <c r="B251">
        <f t="shared" ca="1" si="6"/>
        <v>0.9531601228399893</v>
      </c>
      <c r="C251" s="1">
        <f t="shared" ca="1" si="7"/>
        <v>193.73408893767035</v>
      </c>
    </row>
    <row r="252" spans="1:3" x14ac:dyDescent="0.25">
      <c r="A252">
        <v>250</v>
      </c>
      <c r="B252">
        <f t="shared" ca="1" si="6"/>
        <v>1.9092259354617225E-2</v>
      </c>
      <c r="C252" s="1">
        <f t="shared" ca="1" si="7"/>
        <v>167.48992045583068</v>
      </c>
    </row>
    <row r="253" spans="1:3" x14ac:dyDescent="0.25">
      <c r="A253">
        <v>251</v>
      </c>
      <c r="B253">
        <f t="shared" ca="1" si="6"/>
        <v>0.30331701350789442</v>
      </c>
      <c r="C253" s="1">
        <f t="shared" ca="1" si="7"/>
        <v>178.39581144764364</v>
      </c>
    </row>
    <row r="254" spans="1:3" x14ac:dyDescent="0.25">
      <c r="A254">
        <v>252</v>
      </c>
      <c r="B254">
        <f t="shared" ca="1" si="6"/>
        <v>0.42425184260502224</v>
      </c>
      <c r="C254" s="1">
        <f t="shared" ca="1" si="7"/>
        <v>180.66280425865483</v>
      </c>
    </row>
    <row r="255" spans="1:3" x14ac:dyDescent="0.25">
      <c r="A255">
        <v>253</v>
      </c>
      <c r="B255">
        <f t="shared" ca="1" si="6"/>
        <v>0.44557688854223387</v>
      </c>
      <c r="C255" s="1">
        <f t="shared" ca="1" si="7"/>
        <v>181.04208910673646</v>
      </c>
    </row>
    <row r="256" spans="1:3" x14ac:dyDescent="0.25">
      <c r="A256">
        <v>254</v>
      </c>
      <c r="B256">
        <f t="shared" ca="1" si="6"/>
        <v>8.3938627655627651E-2</v>
      </c>
      <c r="C256" s="1">
        <f t="shared" ca="1" si="7"/>
        <v>172.34660270412149</v>
      </c>
    </row>
    <row r="257" spans="1:3" x14ac:dyDescent="0.25">
      <c r="A257">
        <v>255</v>
      </c>
      <c r="B257">
        <f t="shared" ca="1" si="6"/>
        <v>0.34422494794528702</v>
      </c>
      <c r="C257" s="1">
        <f t="shared" ca="1" si="7"/>
        <v>179.19328306076736</v>
      </c>
    </row>
    <row r="258" spans="1:3" x14ac:dyDescent="0.25">
      <c r="A258">
        <v>256</v>
      </c>
      <c r="B258">
        <f t="shared" ca="1" si="6"/>
        <v>0.13434905644588813</v>
      </c>
      <c r="C258" s="1">
        <f t="shared" ca="1" si="7"/>
        <v>174.25754057616231</v>
      </c>
    </row>
    <row r="259" spans="1:3" x14ac:dyDescent="0.25">
      <c r="A259">
        <v>257</v>
      </c>
      <c r="B259">
        <f t="shared" ca="1" si="6"/>
        <v>0.53869564720016783</v>
      </c>
      <c r="C259" s="1">
        <f t="shared" ca="1" si="7"/>
        <v>182.68003738403988</v>
      </c>
    </row>
    <row r="260" spans="1:3" x14ac:dyDescent="0.25">
      <c r="A260">
        <v>258</v>
      </c>
      <c r="B260">
        <f t="shared" ref="B260:B323" ca="1" si="8">RAND()</f>
        <v>0.10212264039359775</v>
      </c>
      <c r="C260" s="1">
        <f t="shared" ref="C260:C323" ca="1" si="9">_xlfn.NORM.INV(B260,$E$1,$E$2)</f>
        <v>173.11315611547815</v>
      </c>
    </row>
    <row r="261" spans="1:3" x14ac:dyDescent="0.25">
      <c r="A261">
        <v>259</v>
      </c>
      <c r="B261">
        <f t="shared" ca="1" si="8"/>
        <v>0.79455591862232233</v>
      </c>
      <c r="C261" s="1">
        <f t="shared" ca="1" si="9"/>
        <v>187.75632161708054</v>
      </c>
    </row>
    <row r="262" spans="1:3" x14ac:dyDescent="0.25">
      <c r="A262">
        <v>260</v>
      </c>
      <c r="B262">
        <f t="shared" ca="1" si="8"/>
        <v>0.48890907520447424</v>
      </c>
      <c r="C262" s="1">
        <f t="shared" ca="1" si="9"/>
        <v>181.80536914541585</v>
      </c>
    </row>
    <row r="263" spans="1:3" x14ac:dyDescent="0.25">
      <c r="A263">
        <v>261</v>
      </c>
      <c r="B263">
        <f t="shared" ca="1" si="8"/>
        <v>0.52531819768353993</v>
      </c>
      <c r="C263" s="1">
        <f t="shared" ca="1" si="9"/>
        <v>182.44454179735447</v>
      </c>
    </row>
    <row r="264" spans="1:3" x14ac:dyDescent="0.25">
      <c r="A264">
        <v>262</v>
      </c>
      <c r="B264">
        <f t="shared" ca="1" si="8"/>
        <v>0.92211335526368776</v>
      </c>
      <c r="C264" s="1">
        <f t="shared" ca="1" si="9"/>
        <v>191.93601965455028</v>
      </c>
    </row>
    <row r="265" spans="1:3" x14ac:dyDescent="0.25">
      <c r="A265">
        <v>263</v>
      </c>
      <c r="B265">
        <f t="shared" ca="1" si="8"/>
        <v>0.62139036256512337</v>
      </c>
      <c r="C265" s="1">
        <f t="shared" ca="1" si="9"/>
        <v>184.16394096190126</v>
      </c>
    </row>
    <row r="266" spans="1:3" x14ac:dyDescent="0.25">
      <c r="A266">
        <v>264</v>
      </c>
      <c r="B266">
        <f t="shared" ca="1" si="8"/>
        <v>0.1999876410379986</v>
      </c>
      <c r="C266" s="1">
        <f t="shared" ca="1" si="9"/>
        <v>176.10834234317309</v>
      </c>
    </row>
    <row r="267" spans="1:3" x14ac:dyDescent="0.25">
      <c r="A267">
        <v>265</v>
      </c>
      <c r="B267">
        <f t="shared" ca="1" si="8"/>
        <v>0.94288796310454104</v>
      </c>
      <c r="C267" s="1">
        <f t="shared" ca="1" si="9"/>
        <v>193.05641884142213</v>
      </c>
    </row>
    <row r="268" spans="1:3" x14ac:dyDescent="0.25">
      <c r="A268">
        <v>266</v>
      </c>
      <c r="B268">
        <f t="shared" ca="1" si="8"/>
        <v>0.79862494263631345</v>
      </c>
      <c r="C268" s="1">
        <f t="shared" ca="1" si="9"/>
        <v>187.85703825320272</v>
      </c>
    </row>
    <row r="269" spans="1:3" x14ac:dyDescent="0.25">
      <c r="A269">
        <v>267</v>
      </c>
      <c r="B269">
        <f t="shared" ca="1" si="8"/>
        <v>5.5641521764771107E-2</v>
      </c>
      <c r="C269" s="1">
        <f t="shared" ca="1" si="9"/>
        <v>170.85283174018988</v>
      </c>
    </row>
    <row r="270" spans="1:3" x14ac:dyDescent="0.25">
      <c r="A270">
        <v>268</v>
      </c>
      <c r="B270">
        <f t="shared" ca="1" si="8"/>
        <v>0.34060060546531234</v>
      </c>
      <c r="C270" s="1">
        <f t="shared" ca="1" si="9"/>
        <v>179.12422834785752</v>
      </c>
    </row>
    <row r="271" spans="1:3" x14ac:dyDescent="0.25">
      <c r="A271">
        <v>269</v>
      </c>
      <c r="B271">
        <f t="shared" ca="1" si="8"/>
        <v>0.31609211128080705</v>
      </c>
      <c r="C271" s="1">
        <f t="shared" ca="1" si="9"/>
        <v>178.64941636285675</v>
      </c>
    </row>
    <row r="272" spans="1:3" x14ac:dyDescent="0.25">
      <c r="A272">
        <v>270</v>
      </c>
      <c r="B272">
        <f t="shared" ca="1" si="8"/>
        <v>0.9500445688838568</v>
      </c>
      <c r="C272" s="1">
        <f t="shared" ca="1" si="9"/>
        <v>193.51700143404429</v>
      </c>
    </row>
    <row r="273" spans="1:3" x14ac:dyDescent="0.25">
      <c r="A273">
        <v>271</v>
      </c>
      <c r="B273">
        <f t="shared" ca="1" si="8"/>
        <v>0.30138780372328666</v>
      </c>
      <c r="C273" s="1">
        <f t="shared" ca="1" si="9"/>
        <v>178.35710755599519</v>
      </c>
    </row>
    <row r="274" spans="1:3" x14ac:dyDescent="0.25">
      <c r="A274">
        <v>272</v>
      </c>
      <c r="B274">
        <f t="shared" ca="1" si="8"/>
        <v>0.60691081102291744</v>
      </c>
      <c r="C274" s="1">
        <f t="shared" ca="1" si="9"/>
        <v>183.8989355123405</v>
      </c>
    </row>
    <row r="275" spans="1:3" x14ac:dyDescent="0.25">
      <c r="A275">
        <v>273</v>
      </c>
      <c r="B275">
        <f t="shared" ca="1" si="8"/>
        <v>0.2057389918586604</v>
      </c>
      <c r="C275" s="1">
        <f t="shared" ca="1" si="9"/>
        <v>176.25093166483236</v>
      </c>
    </row>
    <row r="276" spans="1:3" x14ac:dyDescent="0.25">
      <c r="A276">
        <v>274</v>
      </c>
      <c r="B276">
        <f t="shared" ca="1" si="8"/>
        <v>0.82776725403851326</v>
      </c>
      <c r="C276" s="1">
        <f t="shared" ca="1" si="9"/>
        <v>188.61765200546387</v>
      </c>
    </row>
    <row r="277" spans="1:3" x14ac:dyDescent="0.25">
      <c r="A277">
        <v>275</v>
      </c>
      <c r="B277">
        <f t="shared" ca="1" si="8"/>
        <v>0.25000885564223241</v>
      </c>
      <c r="C277" s="1">
        <f t="shared" ca="1" si="9"/>
        <v>177.27876681937329</v>
      </c>
    </row>
    <row r="278" spans="1:3" x14ac:dyDescent="0.25">
      <c r="A278">
        <v>276</v>
      </c>
      <c r="B278">
        <f t="shared" ca="1" si="8"/>
        <v>0.98436388773393968</v>
      </c>
      <c r="C278" s="1">
        <f t="shared" ca="1" si="9"/>
        <v>197.07514022490517</v>
      </c>
    </row>
    <row r="279" spans="1:3" x14ac:dyDescent="0.25">
      <c r="A279">
        <v>277</v>
      </c>
      <c r="B279">
        <f t="shared" ca="1" si="8"/>
        <v>0.9643674651758708</v>
      </c>
      <c r="C279" s="1">
        <f t="shared" ca="1" si="9"/>
        <v>194.62649270518449</v>
      </c>
    </row>
    <row r="280" spans="1:3" x14ac:dyDescent="0.25">
      <c r="A280">
        <v>278</v>
      </c>
      <c r="B280">
        <f t="shared" ca="1" si="8"/>
        <v>0.44303809698966579</v>
      </c>
      <c r="C280" s="1">
        <f t="shared" ca="1" si="9"/>
        <v>180.99710331737688</v>
      </c>
    </row>
    <row r="281" spans="1:3" x14ac:dyDescent="0.25">
      <c r="A281">
        <v>279</v>
      </c>
      <c r="B281">
        <f t="shared" ca="1" si="8"/>
        <v>0.71070315972122822</v>
      </c>
      <c r="C281" s="1">
        <f t="shared" ca="1" si="9"/>
        <v>185.88808059980227</v>
      </c>
    </row>
    <row r="282" spans="1:3" x14ac:dyDescent="0.25">
      <c r="A282">
        <v>280</v>
      </c>
      <c r="B282">
        <f t="shared" ca="1" si="8"/>
        <v>0.33801528913329915</v>
      </c>
      <c r="C282" s="1">
        <f t="shared" ca="1" si="9"/>
        <v>179.07479904686289</v>
      </c>
    </row>
    <row r="283" spans="1:3" x14ac:dyDescent="0.25">
      <c r="A283">
        <v>281</v>
      </c>
      <c r="B283">
        <f t="shared" ca="1" si="8"/>
        <v>0.32126440106228904</v>
      </c>
      <c r="C283" s="1">
        <f t="shared" ca="1" si="9"/>
        <v>178.75083783878031</v>
      </c>
    </row>
    <row r="284" spans="1:3" x14ac:dyDescent="0.25">
      <c r="A284">
        <v>282</v>
      </c>
      <c r="B284">
        <f t="shared" ca="1" si="8"/>
        <v>0.68146871901796513</v>
      </c>
      <c r="C284" s="1">
        <f t="shared" ca="1" si="9"/>
        <v>185.30266853415782</v>
      </c>
    </row>
    <row r="285" spans="1:3" x14ac:dyDescent="0.25">
      <c r="A285">
        <v>283</v>
      </c>
      <c r="B285">
        <f t="shared" ca="1" si="8"/>
        <v>0.14808240380665838</v>
      </c>
      <c r="C285" s="1">
        <f t="shared" ca="1" si="9"/>
        <v>174.687147887089</v>
      </c>
    </row>
    <row r="286" spans="1:3" x14ac:dyDescent="0.25">
      <c r="A286">
        <v>284</v>
      </c>
      <c r="B286">
        <f t="shared" ca="1" si="8"/>
        <v>0.33569316029613783</v>
      </c>
      <c r="C286" s="1">
        <f t="shared" ca="1" si="9"/>
        <v>179.03027707929783</v>
      </c>
    </row>
    <row r="287" spans="1:3" x14ac:dyDescent="0.25">
      <c r="A287">
        <v>285</v>
      </c>
      <c r="B287">
        <f t="shared" ca="1" si="8"/>
        <v>0.59623675968577883</v>
      </c>
      <c r="C287" s="1">
        <f t="shared" ca="1" si="9"/>
        <v>183.70532785846831</v>
      </c>
    </row>
    <row r="288" spans="1:3" x14ac:dyDescent="0.25">
      <c r="A288">
        <v>286</v>
      </c>
      <c r="B288">
        <f t="shared" ca="1" si="8"/>
        <v>0.367344476555716</v>
      </c>
      <c r="C288" s="1">
        <f t="shared" ca="1" si="9"/>
        <v>179.6277361325412</v>
      </c>
    </row>
    <row r="289" spans="1:3" x14ac:dyDescent="0.25">
      <c r="A289">
        <v>287</v>
      </c>
      <c r="B289">
        <f t="shared" ca="1" si="8"/>
        <v>0.1927851479145577</v>
      </c>
      <c r="C289" s="1">
        <f t="shared" ca="1" si="9"/>
        <v>175.92624969253416</v>
      </c>
    </row>
    <row r="290" spans="1:3" x14ac:dyDescent="0.25">
      <c r="A290">
        <v>288</v>
      </c>
      <c r="B290">
        <f t="shared" ca="1" si="8"/>
        <v>0.73631724709866797</v>
      </c>
      <c r="C290" s="1">
        <f t="shared" ca="1" si="9"/>
        <v>186.42422894422279</v>
      </c>
    </row>
    <row r="291" spans="1:3" x14ac:dyDescent="0.25">
      <c r="A291">
        <v>289</v>
      </c>
      <c r="B291">
        <f t="shared" ca="1" si="8"/>
        <v>0.90300506279947923</v>
      </c>
      <c r="C291" s="1">
        <f t="shared" ca="1" si="9"/>
        <v>191.09206292339985</v>
      </c>
    </row>
    <row r="292" spans="1:3" x14ac:dyDescent="0.25">
      <c r="A292">
        <v>290</v>
      </c>
      <c r="B292">
        <f t="shared" ca="1" si="8"/>
        <v>4.3549618836233095E-2</v>
      </c>
      <c r="C292" s="1">
        <f t="shared" ca="1" si="9"/>
        <v>170.0236872249545</v>
      </c>
    </row>
    <row r="293" spans="1:3" x14ac:dyDescent="0.25">
      <c r="A293">
        <v>291</v>
      </c>
      <c r="B293">
        <f t="shared" ca="1" si="8"/>
        <v>0.24519905420591581</v>
      </c>
      <c r="C293" s="1">
        <f t="shared" ca="1" si="9"/>
        <v>177.17226963120081</v>
      </c>
    </row>
    <row r="294" spans="1:3" x14ac:dyDescent="0.25">
      <c r="A294">
        <v>292</v>
      </c>
      <c r="B294">
        <f t="shared" ca="1" si="8"/>
        <v>0.2352389204707992</v>
      </c>
      <c r="C294" s="1">
        <f t="shared" ca="1" si="9"/>
        <v>176.94808746551993</v>
      </c>
    </row>
    <row r="295" spans="1:3" x14ac:dyDescent="0.25">
      <c r="A295">
        <v>293</v>
      </c>
      <c r="B295">
        <f t="shared" ca="1" si="8"/>
        <v>0.34263829642801513</v>
      </c>
      <c r="C295" s="1">
        <f t="shared" ca="1" si="9"/>
        <v>179.16308654329913</v>
      </c>
    </row>
    <row r="296" spans="1:3" x14ac:dyDescent="0.25">
      <c r="A296">
        <v>294</v>
      </c>
      <c r="B296">
        <f t="shared" ca="1" si="8"/>
        <v>0.99565202735467184</v>
      </c>
      <c r="C296" s="1">
        <f t="shared" ca="1" si="9"/>
        <v>200.3664732152873</v>
      </c>
    </row>
    <row r="297" spans="1:3" x14ac:dyDescent="0.25">
      <c r="A297">
        <v>295</v>
      </c>
      <c r="B297">
        <f t="shared" ca="1" si="8"/>
        <v>0.96842716959255715</v>
      </c>
      <c r="C297" s="1">
        <f t="shared" ca="1" si="9"/>
        <v>195.00715134127682</v>
      </c>
    </row>
    <row r="298" spans="1:3" x14ac:dyDescent="0.25">
      <c r="A298">
        <v>296</v>
      </c>
      <c r="B298">
        <f t="shared" ca="1" si="8"/>
        <v>9.4986001019009003E-2</v>
      </c>
      <c r="C298" s="1">
        <f t="shared" ca="1" si="9"/>
        <v>172.82536640723401</v>
      </c>
    </row>
    <row r="299" spans="1:3" x14ac:dyDescent="0.25">
      <c r="A299">
        <v>297</v>
      </c>
      <c r="B299">
        <f t="shared" ca="1" si="8"/>
        <v>0.59392324004010899</v>
      </c>
      <c r="C299" s="1">
        <f t="shared" ca="1" si="9"/>
        <v>183.66354139915242</v>
      </c>
    </row>
    <row r="300" spans="1:3" x14ac:dyDescent="0.25">
      <c r="A300">
        <v>298</v>
      </c>
      <c r="B300">
        <f t="shared" ca="1" si="8"/>
        <v>0.1752721019742759</v>
      </c>
      <c r="C300" s="1">
        <f t="shared" ca="1" si="9"/>
        <v>175.46526036927966</v>
      </c>
    </row>
    <row r="301" spans="1:3" x14ac:dyDescent="0.25">
      <c r="A301">
        <v>299</v>
      </c>
      <c r="B301">
        <f t="shared" ca="1" si="8"/>
        <v>0.50000324275535257</v>
      </c>
      <c r="C301" s="1">
        <f t="shared" ca="1" si="9"/>
        <v>182.00005689867578</v>
      </c>
    </row>
    <row r="302" spans="1:3" x14ac:dyDescent="0.25">
      <c r="A302">
        <v>300</v>
      </c>
      <c r="B302">
        <f t="shared" ca="1" si="8"/>
        <v>0.84847885541346357</v>
      </c>
      <c r="C302" s="1">
        <f t="shared" ca="1" si="9"/>
        <v>189.20951861116359</v>
      </c>
    </row>
    <row r="303" spans="1:3" x14ac:dyDescent="0.25">
      <c r="A303">
        <v>301</v>
      </c>
      <c r="B303">
        <f t="shared" ca="1" si="8"/>
        <v>0.42034452950509382</v>
      </c>
      <c r="C303" s="1">
        <f t="shared" ca="1" si="9"/>
        <v>180.59291481897068</v>
      </c>
    </row>
    <row r="304" spans="1:3" x14ac:dyDescent="0.25">
      <c r="A304">
        <v>302</v>
      </c>
      <c r="B304">
        <f t="shared" ca="1" si="8"/>
        <v>0.41228908730712499</v>
      </c>
      <c r="C304" s="1">
        <f t="shared" ca="1" si="9"/>
        <v>180.44837643721445</v>
      </c>
    </row>
    <row r="305" spans="1:3" x14ac:dyDescent="0.25">
      <c r="A305">
        <v>303</v>
      </c>
      <c r="B305">
        <f t="shared" ca="1" si="8"/>
        <v>0.89727714112427015</v>
      </c>
      <c r="C305" s="1">
        <f t="shared" ca="1" si="9"/>
        <v>190.86331727019308</v>
      </c>
    </row>
    <row r="306" spans="1:3" x14ac:dyDescent="0.25">
      <c r="A306">
        <v>304</v>
      </c>
      <c r="B306">
        <f t="shared" ca="1" si="8"/>
        <v>4.2285327403646322E-2</v>
      </c>
      <c r="C306" s="1">
        <f t="shared" ca="1" si="9"/>
        <v>169.92667695993114</v>
      </c>
    </row>
    <row r="307" spans="1:3" x14ac:dyDescent="0.25">
      <c r="A307">
        <v>305</v>
      </c>
      <c r="B307">
        <f t="shared" ca="1" si="8"/>
        <v>0.48058790696332998</v>
      </c>
      <c r="C307" s="1">
        <f t="shared" ca="1" si="9"/>
        <v>181.65925316892168</v>
      </c>
    </row>
    <row r="308" spans="1:3" x14ac:dyDescent="0.25">
      <c r="A308">
        <v>306</v>
      </c>
      <c r="B308">
        <f t="shared" ca="1" si="8"/>
        <v>0.7900406038701574</v>
      </c>
      <c r="C308" s="1">
        <f t="shared" ca="1" si="9"/>
        <v>187.64593499552251</v>
      </c>
    </row>
    <row r="309" spans="1:3" x14ac:dyDescent="0.25">
      <c r="A309">
        <v>307</v>
      </c>
      <c r="B309">
        <f t="shared" ca="1" si="8"/>
        <v>0.42899967016802532</v>
      </c>
      <c r="C309" s="1">
        <f t="shared" ca="1" si="9"/>
        <v>180.74754949735768</v>
      </c>
    </row>
    <row r="310" spans="1:3" x14ac:dyDescent="0.25">
      <c r="A310">
        <v>308</v>
      </c>
      <c r="B310">
        <f t="shared" ca="1" si="8"/>
        <v>4.0335598384593774E-2</v>
      </c>
      <c r="C310" s="1">
        <f t="shared" ca="1" si="9"/>
        <v>169.77236612058141</v>
      </c>
    </row>
    <row r="311" spans="1:3" x14ac:dyDescent="0.25">
      <c r="A311">
        <v>309</v>
      </c>
      <c r="B311">
        <f t="shared" ca="1" si="8"/>
        <v>0.81143083613089062</v>
      </c>
      <c r="C311" s="1">
        <f t="shared" ca="1" si="9"/>
        <v>188.18226904460946</v>
      </c>
    </row>
    <row r="312" spans="1:3" x14ac:dyDescent="0.25">
      <c r="A312">
        <v>310</v>
      </c>
      <c r="B312">
        <f t="shared" ca="1" si="8"/>
        <v>0.47399159656039314</v>
      </c>
      <c r="C312" s="1">
        <f t="shared" ca="1" si="9"/>
        <v>181.54332245791613</v>
      </c>
    </row>
    <row r="313" spans="1:3" x14ac:dyDescent="0.25">
      <c r="A313">
        <v>311</v>
      </c>
      <c r="B313">
        <f t="shared" ca="1" si="8"/>
        <v>4.76495854830572E-2</v>
      </c>
      <c r="C313" s="1">
        <f t="shared" ca="1" si="9"/>
        <v>170.32341616374015</v>
      </c>
    </row>
    <row r="314" spans="1:3" x14ac:dyDescent="0.25">
      <c r="A314">
        <v>312</v>
      </c>
      <c r="B314">
        <f t="shared" ca="1" si="8"/>
        <v>0.75839510640436136</v>
      </c>
      <c r="C314" s="1">
        <f t="shared" ca="1" si="9"/>
        <v>186.90804576366415</v>
      </c>
    </row>
    <row r="315" spans="1:3" x14ac:dyDescent="0.25">
      <c r="A315">
        <v>313</v>
      </c>
      <c r="B315">
        <f t="shared" ca="1" si="8"/>
        <v>0.1697711400944979</v>
      </c>
      <c r="C315" s="1">
        <f t="shared" ca="1" si="9"/>
        <v>175.31450974143874</v>
      </c>
    </row>
    <row r="316" spans="1:3" x14ac:dyDescent="0.25">
      <c r="A316">
        <v>314</v>
      </c>
      <c r="B316">
        <f t="shared" ca="1" si="8"/>
        <v>0.10243666050673317</v>
      </c>
      <c r="C316" s="1">
        <f t="shared" ca="1" si="9"/>
        <v>173.1254771871663</v>
      </c>
    </row>
    <row r="317" spans="1:3" x14ac:dyDescent="0.25">
      <c r="A317">
        <v>315</v>
      </c>
      <c r="B317">
        <f t="shared" ca="1" si="8"/>
        <v>0.67703304029928824</v>
      </c>
      <c r="C317" s="1">
        <f t="shared" ca="1" si="9"/>
        <v>185.21592702663324</v>
      </c>
    </row>
    <row r="318" spans="1:3" x14ac:dyDescent="0.25">
      <c r="A318">
        <v>316</v>
      </c>
      <c r="B318">
        <f t="shared" ca="1" si="8"/>
        <v>0.31528040677928093</v>
      </c>
      <c r="C318" s="1">
        <f t="shared" ca="1" si="9"/>
        <v>178.63343645554863</v>
      </c>
    </row>
    <row r="319" spans="1:3" x14ac:dyDescent="0.25">
      <c r="A319">
        <v>317</v>
      </c>
      <c r="B319">
        <f t="shared" ca="1" si="8"/>
        <v>0.76805296137408108</v>
      </c>
      <c r="C319" s="1">
        <f t="shared" ca="1" si="9"/>
        <v>187.12714854237359</v>
      </c>
    </row>
    <row r="320" spans="1:3" x14ac:dyDescent="0.25">
      <c r="A320">
        <v>318</v>
      </c>
      <c r="B320">
        <f t="shared" ca="1" si="8"/>
        <v>0.96848208556778259</v>
      </c>
      <c r="C320" s="1">
        <f t="shared" ca="1" si="9"/>
        <v>195.01257084708897</v>
      </c>
    </row>
    <row r="321" spans="1:3" x14ac:dyDescent="0.25">
      <c r="A321">
        <v>319</v>
      </c>
      <c r="B321">
        <f t="shared" ca="1" si="8"/>
        <v>1.9603084799768022E-2</v>
      </c>
      <c r="C321" s="1">
        <f t="shared" ca="1" si="9"/>
        <v>167.56588483056007</v>
      </c>
    </row>
    <row r="322" spans="1:3" x14ac:dyDescent="0.25">
      <c r="A322">
        <v>320</v>
      </c>
      <c r="B322">
        <f t="shared" ca="1" si="8"/>
        <v>0.7468718954225867</v>
      </c>
      <c r="C322" s="1">
        <f t="shared" ca="1" si="9"/>
        <v>186.65274883294668</v>
      </c>
    </row>
    <row r="323" spans="1:3" x14ac:dyDescent="0.25">
      <c r="A323">
        <v>321</v>
      </c>
      <c r="B323">
        <f t="shared" ca="1" si="8"/>
        <v>0.31996391160431814</v>
      </c>
      <c r="C323" s="1">
        <f t="shared" ca="1" si="9"/>
        <v>178.72540198282903</v>
      </c>
    </row>
    <row r="324" spans="1:3" x14ac:dyDescent="0.25">
      <c r="A324">
        <v>322</v>
      </c>
      <c r="B324">
        <f t="shared" ref="B324:B387" ca="1" si="10">RAND()</f>
        <v>0.60280255555146289</v>
      </c>
      <c r="C324" s="1">
        <f t="shared" ref="C324:C387" ca="1" si="11">_xlfn.NORM.INV(B324,$E$1,$E$2)</f>
        <v>183.82425537209184</v>
      </c>
    </row>
    <row r="325" spans="1:3" x14ac:dyDescent="0.25">
      <c r="A325">
        <v>323</v>
      </c>
      <c r="B325">
        <f t="shared" ca="1" si="10"/>
        <v>0.99386442097058225</v>
      </c>
      <c r="C325" s="1">
        <f t="shared" ca="1" si="11"/>
        <v>199.52974418781872</v>
      </c>
    </row>
    <row r="326" spans="1:3" x14ac:dyDescent="0.25">
      <c r="A326">
        <v>324</v>
      </c>
      <c r="B326">
        <f t="shared" ca="1" si="10"/>
        <v>0.98175998032800527</v>
      </c>
      <c r="C326" s="1">
        <f t="shared" ca="1" si="11"/>
        <v>196.64075227108225</v>
      </c>
    </row>
    <row r="327" spans="1:3" x14ac:dyDescent="0.25">
      <c r="A327">
        <v>325</v>
      </c>
      <c r="B327">
        <f t="shared" ca="1" si="10"/>
        <v>0.14173611974071487</v>
      </c>
      <c r="C327" s="1">
        <f t="shared" ca="1" si="11"/>
        <v>174.49213706834931</v>
      </c>
    </row>
    <row r="328" spans="1:3" x14ac:dyDescent="0.25">
      <c r="A328">
        <v>326</v>
      </c>
      <c r="B328">
        <f t="shared" ca="1" si="10"/>
        <v>0.42301682835473919</v>
      </c>
      <c r="C328" s="1">
        <f t="shared" ca="1" si="11"/>
        <v>180.64072850481384</v>
      </c>
    </row>
    <row r="329" spans="1:3" x14ac:dyDescent="0.25">
      <c r="A329">
        <v>327</v>
      </c>
      <c r="B329">
        <f t="shared" ca="1" si="10"/>
        <v>0.81202202852291638</v>
      </c>
      <c r="C329" s="1">
        <f t="shared" ca="1" si="11"/>
        <v>188.1976051152443</v>
      </c>
    </row>
    <row r="330" spans="1:3" x14ac:dyDescent="0.25">
      <c r="A330">
        <v>328</v>
      </c>
      <c r="B330">
        <f t="shared" ca="1" si="10"/>
        <v>0.39189425593330995</v>
      </c>
      <c r="C330" s="1">
        <f t="shared" ca="1" si="11"/>
        <v>180.07930265666394</v>
      </c>
    </row>
    <row r="331" spans="1:3" x14ac:dyDescent="0.25">
      <c r="A331">
        <v>329</v>
      </c>
      <c r="B331">
        <f t="shared" ca="1" si="10"/>
        <v>0.54307405610636539</v>
      </c>
      <c r="C331" s="1">
        <f t="shared" ca="1" si="11"/>
        <v>182.75726901654011</v>
      </c>
    </row>
    <row r="332" spans="1:3" x14ac:dyDescent="0.25">
      <c r="A332">
        <v>330</v>
      </c>
      <c r="B332">
        <f t="shared" ca="1" si="10"/>
        <v>0.82979214313551763</v>
      </c>
      <c r="C332" s="1">
        <f t="shared" ca="1" si="11"/>
        <v>188.67340925967127</v>
      </c>
    </row>
    <row r="333" spans="1:3" x14ac:dyDescent="0.25">
      <c r="A333">
        <v>331</v>
      </c>
      <c r="B333">
        <f t="shared" ca="1" si="10"/>
        <v>0.77902569041442848</v>
      </c>
      <c r="C333" s="1">
        <f t="shared" ca="1" si="11"/>
        <v>187.38234784955216</v>
      </c>
    </row>
    <row r="334" spans="1:3" x14ac:dyDescent="0.25">
      <c r="A334">
        <v>332</v>
      </c>
      <c r="B334">
        <f t="shared" ca="1" si="10"/>
        <v>4.4236328241241019E-2</v>
      </c>
      <c r="C334" s="1">
        <f t="shared" ca="1" si="11"/>
        <v>170.07542956090055</v>
      </c>
    </row>
    <row r="335" spans="1:3" x14ac:dyDescent="0.25">
      <c r="A335">
        <v>333</v>
      </c>
      <c r="B335">
        <f t="shared" ca="1" si="10"/>
        <v>0.91482944966756119</v>
      </c>
      <c r="C335" s="1">
        <f t="shared" ca="1" si="11"/>
        <v>191.59776028558153</v>
      </c>
    </row>
    <row r="336" spans="1:3" x14ac:dyDescent="0.25">
      <c r="A336">
        <v>334</v>
      </c>
      <c r="B336">
        <f t="shared" ca="1" si="10"/>
        <v>0.71177586912872359</v>
      </c>
      <c r="C336" s="1">
        <f t="shared" ca="1" si="11"/>
        <v>185.91006134204585</v>
      </c>
    </row>
    <row r="337" spans="1:3" x14ac:dyDescent="0.25">
      <c r="A337">
        <v>335</v>
      </c>
      <c r="B337">
        <f t="shared" ca="1" si="10"/>
        <v>0.64920136833290298</v>
      </c>
      <c r="C337" s="1">
        <f t="shared" ca="1" si="11"/>
        <v>184.68215654771672</v>
      </c>
    </row>
    <row r="338" spans="1:3" x14ac:dyDescent="0.25">
      <c r="A338">
        <v>336</v>
      </c>
      <c r="B338">
        <f t="shared" ca="1" si="10"/>
        <v>0.301340021027514</v>
      </c>
      <c r="C338" s="1">
        <f t="shared" ca="1" si="11"/>
        <v>178.35614752757806</v>
      </c>
    </row>
    <row r="339" spans="1:3" x14ac:dyDescent="0.25">
      <c r="A339">
        <v>337</v>
      </c>
      <c r="B339">
        <f t="shared" ca="1" si="10"/>
        <v>6.940308928545369E-2</v>
      </c>
      <c r="C339" s="1">
        <f t="shared" ca="1" si="11"/>
        <v>171.63824048062102</v>
      </c>
    </row>
    <row r="340" spans="1:3" x14ac:dyDescent="0.25">
      <c r="A340">
        <v>338</v>
      </c>
      <c r="B340">
        <f t="shared" ca="1" si="10"/>
        <v>0.52107400742429721</v>
      </c>
      <c r="C340" s="1">
        <f t="shared" ca="1" si="11"/>
        <v>182.36994506034077</v>
      </c>
    </row>
    <row r="341" spans="1:3" x14ac:dyDescent="0.25">
      <c r="A341">
        <v>339</v>
      </c>
      <c r="B341">
        <f t="shared" ca="1" si="10"/>
        <v>0.53335239822729219</v>
      </c>
      <c r="C341" s="1">
        <f t="shared" ca="1" si="11"/>
        <v>182.58589783071048</v>
      </c>
    </row>
    <row r="342" spans="1:3" x14ac:dyDescent="0.25">
      <c r="A342">
        <v>340</v>
      </c>
      <c r="B342">
        <f t="shared" ca="1" si="10"/>
        <v>0.12553688167543642</v>
      </c>
      <c r="C342" s="1">
        <f t="shared" ca="1" si="11"/>
        <v>173.96578355880931</v>
      </c>
    </row>
    <row r="343" spans="1:3" x14ac:dyDescent="0.25">
      <c r="A343">
        <v>341</v>
      </c>
      <c r="B343">
        <f t="shared" ca="1" si="10"/>
        <v>0.9270338186520114</v>
      </c>
      <c r="C343" s="1">
        <f t="shared" ca="1" si="11"/>
        <v>192.17835206272164</v>
      </c>
    </row>
    <row r="344" spans="1:3" x14ac:dyDescent="0.25">
      <c r="A344">
        <v>342</v>
      </c>
      <c r="B344">
        <f t="shared" ca="1" si="10"/>
        <v>0.48142310885074968</v>
      </c>
      <c r="C344" s="1">
        <f t="shared" ca="1" si="11"/>
        <v>181.6739245888526</v>
      </c>
    </row>
    <row r="345" spans="1:3" x14ac:dyDescent="0.25">
      <c r="A345">
        <v>343</v>
      </c>
      <c r="B345">
        <f t="shared" ca="1" si="10"/>
        <v>0.82553416731058282</v>
      </c>
      <c r="C345" s="1">
        <f t="shared" ca="1" si="11"/>
        <v>188.55664465866957</v>
      </c>
    </row>
    <row r="346" spans="1:3" x14ac:dyDescent="0.25">
      <c r="A346">
        <v>344</v>
      </c>
      <c r="B346">
        <f t="shared" ca="1" si="10"/>
        <v>0.61219129599804645</v>
      </c>
      <c r="C346" s="1">
        <f t="shared" ca="1" si="11"/>
        <v>183.99524426462995</v>
      </c>
    </row>
    <row r="347" spans="1:3" x14ac:dyDescent="0.25">
      <c r="A347">
        <v>345</v>
      </c>
      <c r="B347">
        <f t="shared" ca="1" si="10"/>
        <v>0.44484868520472076</v>
      </c>
      <c r="C347" s="1">
        <f t="shared" ca="1" si="11"/>
        <v>181.02918992901837</v>
      </c>
    </row>
    <row r="348" spans="1:3" x14ac:dyDescent="0.25">
      <c r="A348">
        <v>346</v>
      </c>
      <c r="B348">
        <f t="shared" ca="1" si="10"/>
        <v>0.31342017845222825</v>
      </c>
      <c r="C348" s="1">
        <f t="shared" ca="1" si="11"/>
        <v>178.59674796528074</v>
      </c>
    </row>
    <row r="349" spans="1:3" x14ac:dyDescent="0.25">
      <c r="A349">
        <v>347</v>
      </c>
      <c r="B349">
        <f t="shared" ca="1" si="10"/>
        <v>0.87388065529426018</v>
      </c>
      <c r="C349" s="1">
        <f t="shared" ca="1" si="11"/>
        <v>190.01450097868022</v>
      </c>
    </row>
    <row r="350" spans="1:3" x14ac:dyDescent="0.25">
      <c r="A350">
        <v>348</v>
      </c>
      <c r="B350">
        <f t="shared" ca="1" si="10"/>
        <v>0.48365728828244448</v>
      </c>
      <c r="C350" s="1">
        <f t="shared" ca="1" si="11"/>
        <v>181.71316402723812</v>
      </c>
    </row>
    <row r="351" spans="1:3" x14ac:dyDescent="0.25">
      <c r="A351">
        <v>349</v>
      </c>
      <c r="B351">
        <f t="shared" ca="1" si="10"/>
        <v>0.34207335372273495</v>
      </c>
      <c r="C351" s="1">
        <f t="shared" ca="1" si="11"/>
        <v>179.15232205111715</v>
      </c>
    </row>
    <row r="352" spans="1:3" x14ac:dyDescent="0.25">
      <c r="A352">
        <v>350</v>
      </c>
      <c r="B352">
        <f t="shared" ca="1" si="10"/>
        <v>1.8490232802388373E-3</v>
      </c>
      <c r="C352" s="1">
        <f t="shared" ca="1" si="11"/>
        <v>161.68017421492002</v>
      </c>
    </row>
    <row r="353" spans="1:3" x14ac:dyDescent="0.25">
      <c r="A353">
        <v>351</v>
      </c>
      <c r="B353">
        <f t="shared" ca="1" si="10"/>
        <v>0.82332982951558298</v>
      </c>
      <c r="C353" s="1">
        <f t="shared" ca="1" si="11"/>
        <v>188.49690728184311</v>
      </c>
    </row>
    <row r="354" spans="1:3" x14ac:dyDescent="0.25">
      <c r="A354">
        <v>352</v>
      </c>
      <c r="B354">
        <f t="shared" ca="1" si="10"/>
        <v>0.26249995727744357</v>
      </c>
      <c r="C354" s="1">
        <f t="shared" ca="1" si="11"/>
        <v>177.55039998665995</v>
      </c>
    </row>
    <row r="355" spans="1:3" x14ac:dyDescent="0.25">
      <c r="A355">
        <v>353</v>
      </c>
      <c r="B355">
        <f t="shared" ca="1" si="10"/>
        <v>0.32722644707627035</v>
      </c>
      <c r="C355" s="1">
        <f t="shared" ca="1" si="11"/>
        <v>178.86690658549898</v>
      </c>
    </row>
    <row r="356" spans="1:3" x14ac:dyDescent="0.25">
      <c r="A356">
        <v>354</v>
      </c>
      <c r="B356">
        <f t="shared" ca="1" si="10"/>
        <v>0.91528004113751482</v>
      </c>
      <c r="C356" s="1">
        <f t="shared" ca="1" si="11"/>
        <v>191.61803979025836</v>
      </c>
    </row>
    <row r="357" spans="1:3" x14ac:dyDescent="0.25">
      <c r="A357">
        <v>355</v>
      </c>
      <c r="B357">
        <f t="shared" ca="1" si="10"/>
        <v>0.75290269510188113</v>
      </c>
      <c r="C357" s="1">
        <f t="shared" ca="1" si="11"/>
        <v>186.78556766310317</v>
      </c>
    </row>
    <row r="358" spans="1:3" x14ac:dyDescent="0.25">
      <c r="A358">
        <v>356</v>
      </c>
      <c r="B358">
        <f t="shared" ca="1" si="10"/>
        <v>0.67903169583955336</v>
      </c>
      <c r="C358" s="1">
        <f t="shared" ca="1" si="11"/>
        <v>185.25494964266647</v>
      </c>
    </row>
    <row r="359" spans="1:3" x14ac:dyDescent="0.25">
      <c r="A359">
        <v>357</v>
      </c>
      <c r="B359">
        <f t="shared" ca="1" si="10"/>
        <v>0.17937546335149479</v>
      </c>
      <c r="C359" s="1">
        <f t="shared" ca="1" si="11"/>
        <v>175.57576553756479</v>
      </c>
    </row>
    <row r="360" spans="1:3" x14ac:dyDescent="0.25">
      <c r="A360">
        <v>358</v>
      </c>
      <c r="B360">
        <f t="shared" ca="1" si="10"/>
        <v>0.34195979089357142</v>
      </c>
      <c r="C360" s="1">
        <f t="shared" ca="1" si="11"/>
        <v>179.15015739780949</v>
      </c>
    </row>
    <row r="361" spans="1:3" x14ac:dyDescent="0.25">
      <c r="A361">
        <v>359</v>
      </c>
      <c r="B361">
        <f t="shared" ca="1" si="10"/>
        <v>5.3030020002949874E-3</v>
      </c>
      <c r="C361" s="1">
        <f t="shared" ca="1" si="11"/>
        <v>164.11206693918882</v>
      </c>
    </row>
    <row r="362" spans="1:3" x14ac:dyDescent="0.25">
      <c r="A362">
        <v>360</v>
      </c>
      <c r="B362">
        <f t="shared" ca="1" si="10"/>
        <v>0.95522450031245276</v>
      </c>
      <c r="C362" s="1">
        <f t="shared" ca="1" si="11"/>
        <v>193.88439670179497</v>
      </c>
    </row>
    <row r="363" spans="1:3" x14ac:dyDescent="0.25">
      <c r="A363">
        <v>361</v>
      </c>
      <c r="B363">
        <f t="shared" ca="1" si="10"/>
        <v>0.11604203495619614</v>
      </c>
      <c r="C363" s="1">
        <f t="shared" ca="1" si="11"/>
        <v>173.63494696370009</v>
      </c>
    </row>
    <row r="364" spans="1:3" x14ac:dyDescent="0.25">
      <c r="A364">
        <v>362</v>
      </c>
      <c r="B364">
        <f t="shared" ca="1" si="10"/>
        <v>0.7475845039288862</v>
      </c>
      <c r="C364" s="1">
        <f t="shared" ca="1" si="11"/>
        <v>186.66835499680141</v>
      </c>
    </row>
    <row r="365" spans="1:3" x14ac:dyDescent="0.25">
      <c r="A365">
        <v>363</v>
      </c>
      <c r="B365">
        <f t="shared" ca="1" si="10"/>
        <v>0.43300742675273207</v>
      </c>
      <c r="C365" s="1">
        <f t="shared" ca="1" si="11"/>
        <v>180.81894190771573</v>
      </c>
    </row>
    <row r="366" spans="1:3" x14ac:dyDescent="0.25">
      <c r="A366">
        <v>364</v>
      </c>
      <c r="B366">
        <f t="shared" ca="1" si="10"/>
        <v>1.7693322957046953E-2</v>
      </c>
      <c r="C366" s="1">
        <f t="shared" ca="1" si="11"/>
        <v>167.27265787251289</v>
      </c>
    </row>
    <row r="367" spans="1:3" x14ac:dyDescent="0.25">
      <c r="A367">
        <v>365</v>
      </c>
      <c r="B367">
        <f t="shared" ca="1" si="10"/>
        <v>0.51848784680478033</v>
      </c>
      <c r="C367" s="1">
        <f t="shared" ca="1" si="11"/>
        <v>182.32451131571838</v>
      </c>
    </row>
    <row r="368" spans="1:3" x14ac:dyDescent="0.25">
      <c r="A368">
        <v>366</v>
      </c>
      <c r="B368">
        <f t="shared" ca="1" si="10"/>
        <v>0.78108088607752257</v>
      </c>
      <c r="C368" s="1">
        <f t="shared" ca="1" si="11"/>
        <v>187.43094205628907</v>
      </c>
    </row>
    <row r="369" spans="1:3" x14ac:dyDescent="0.25">
      <c r="A369">
        <v>367</v>
      </c>
      <c r="B369">
        <f t="shared" ca="1" si="10"/>
        <v>0.85443084164692151</v>
      </c>
      <c r="C369" s="1">
        <f t="shared" ca="1" si="11"/>
        <v>189.38939426436184</v>
      </c>
    </row>
    <row r="370" spans="1:3" x14ac:dyDescent="0.25">
      <c r="A370">
        <v>368</v>
      </c>
      <c r="B370">
        <f t="shared" ca="1" si="10"/>
        <v>0.51732127960131924</v>
      </c>
      <c r="C370" s="1">
        <f t="shared" ca="1" si="11"/>
        <v>182.30402161716054</v>
      </c>
    </row>
    <row r="371" spans="1:3" x14ac:dyDescent="0.25">
      <c r="A371">
        <v>369</v>
      </c>
      <c r="B371">
        <f t="shared" ca="1" si="10"/>
        <v>0.7795736649121997</v>
      </c>
      <c r="C371" s="1">
        <f t="shared" ca="1" si="11"/>
        <v>187.39527903283405</v>
      </c>
    </row>
    <row r="372" spans="1:3" x14ac:dyDescent="0.25">
      <c r="A372">
        <v>370</v>
      </c>
      <c r="B372">
        <f t="shared" ca="1" si="10"/>
        <v>0.20812828438639297</v>
      </c>
      <c r="C372" s="1">
        <f t="shared" ca="1" si="11"/>
        <v>176.30947016909033</v>
      </c>
    </row>
    <row r="373" spans="1:3" x14ac:dyDescent="0.25">
      <c r="A373">
        <v>371</v>
      </c>
      <c r="B373">
        <f t="shared" ca="1" si="10"/>
        <v>0.14695139936350632</v>
      </c>
      <c r="C373" s="1">
        <f t="shared" ca="1" si="11"/>
        <v>174.65281128689216</v>
      </c>
    </row>
    <row r="374" spans="1:3" x14ac:dyDescent="0.25">
      <c r="A374">
        <v>372</v>
      </c>
      <c r="B374">
        <f t="shared" ca="1" si="10"/>
        <v>6.9542143396210676E-2</v>
      </c>
      <c r="C374" s="1">
        <f t="shared" ca="1" si="11"/>
        <v>171.64553233355767</v>
      </c>
    </row>
    <row r="375" spans="1:3" x14ac:dyDescent="0.25">
      <c r="A375">
        <v>373</v>
      </c>
      <c r="B375">
        <f t="shared" ca="1" si="10"/>
        <v>0.85632792016184545</v>
      </c>
      <c r="C375" s="1">
        <f t="shared" ca="1" si="11"/>
        <v>189.44776111172655</v>
      </c>
    </row>
    <row r="376" spans="1:3" x14ac:dyDescent="0.25">
      <c r="A376">
        <v>374</v>
      </c>
      <c r="B376">
        <f t="shared" ca="1" si="10"/>
        <v>0.69437981527192072</v>
      </c>
      <c r="C376" s="1">
        <f t="shared" ca="1" si="11"/>
        <v>185.55812596183898</v>
      </c>
    </row>
    <row r="377" spans="1:3" x14ac:dyDescent="0.25">
      <c r="A377">
        <v>375</v>
      </c>
      <c r="B377">
        <f t="shared" ca="1" si="10"/>
        <v>0.32429404849332832</v>
      </c>
      <c r="C377" s="1">
        <f t="shared" ca="1" si="11"/>
        <v>178.80992845300113</v>
      </c>
    </row>
    <row r="378" spans="1:3" x14ac:dyDescent="0.25">
      <c r="A378">
        <v>376</v>
      </c>
      <c r="B378">
        <f t="shared" ca="1" si="10"/>
        <v>0.16654947447213286</v>
      </c>
      <c r="C378" s="1">
        <f t="shared" ca="1" si="11"/>
        <v>175.2247649529088</v>
      </c>
    </row>
    <row r="379" spans="1:3" x14ac:dyDescent="0.25">
      <c r="A379">
        <v>377</v>
      </c>
      <c r="B379">
        <f t="shared" ca="1" si="10"/>
        <v>0.69743451235804865</v>
      </c>
      <c r="C379" s="1">
        <f t="shared" ca="1" si="11"/>
        <v>185.61925253400901</v>
      </c>
    </row>
    <row r="380" spans="1:3" x14ac:dyDescent="0.25">
      <c r="A380">
        <v>378</v>
      </c>
      <c r="B380">
        <f t="shared" ca="1" si="10"/>
        <v>0.10301234781383151</v>
      </c>
      <c r="C380" s="1">
        <f t="shared" ca="1" si="11"/>
        <v>173.14799404972641</v>
      </c>
    </row>
    <row r="381" spans="1:3" x14ac:dyDescent="0.25">
      <c r="A381">
        <v>379</v>
      </c>
      <c r="B381">
        <f t="shared" ca="1" si="10"/>
        <v>0.21674603222623401</v>
      </c>
      <c r="C381" s="1">
        <f t="shared" ca="1" si="11"/>
        <v>176.51739004207425</v>
      </c>
    </row>
    <row r="382" spans="1:3" x14ac:dyDescent="0.25">
      <c r="A382">
        <v>380</v>
      </c>
      <c r="B382">
        <f t="shared" ca="1" si="10"/>
        <v>0.50547236507120386</v>
      </c>
      <c r="C382" s="1">
        <f t="shared" ca="1" si="11"/>
        <v>182.0960233065295</v>
      </c>
    </row>
    <row r="383" spans="1:3" x14ac:dyDescent="0.25">
      <c r="A383">
        <v>381</v>
      </c>
      <c r="B383">
        <f t="shared" ca="1" si="10"/>
        <v>0.59519302869737534</v>
      </c>
      <c r="C383" s="1">
        <f t="shared" ca="1" si="11"/>
        <v>183.6864687046008</v>
      </c>
    </row>
    <row r="384" spans="1:3" x14ac:dyDescent="0.25">
      <c r="A384">
        <v>382</v>
      </c>
      <c r="B384">
        <f t="shared" ca="1" si="10"/>
        <v>0.24011010353029094</v>
      </c>
      <c r="C384" s="1">
        <f t="shared" ca="1" si="11"/>
        <v>177.05836097551142</v>
      </c>
    </row>
    <row r="385" spans="1:3" x14ac:dyDescent="0.25">
      <c r="A385">
        <v>383</v>
      </c>
      <c r="B385">
        <f t="shared" ca="1" si="10"/>
        <v>0.11758364005710764</v>
      </c>
      <c r="C385" s="1">
        <f t="shared" ca="1" si="11"/>
        <v>173.68992907445065</v>
      </c>
    </row>
    <row r="386" spans="1:3" x14ac:dyDescent="0.25">
      <c r="A386">
        <v>384</v>
      </c>
      <c r="B386">
        <f t="shared" ca="1" si="10"/>
        <v>0.19734319214963536</v>
      </c>
      <c r="C386" s="1">
        <f t="shared" ca="1" si="11"/>
        <v>176.04195442064434</v>
      </c>
    </row>
    <row r="387" spans="1:3" x14ac:dyDescent="0.25">
      <c r="A387">
        <v>385</v>
      </c>
      <c r="B387">
        <f t="shared" ca="1" si="10"/>
        <v>0.42939917665400151</v>
      </c>
      <c r="C387" s="1">
        <f t="shared" ca="1" si="11"/>
        <v>180.75467185643689</v>
      </c>
    </row>
    <row r="388" spans="1:3" x14ac:dyDescent="0.25">
      <c r="A388">
        <v>386</v>
      </c>
      <c r="B388">
        <f t="shared" ref="B388:B451" ca="1" si="12">RAND()</f>
        <v>0.64345544475687944</v>
      </c>
      <c r="C388" s="1">
        <f t="shared" ref="C388:C451" ca="1" si="13">_xlfn.NORM.INV(B388,$E$1,$E$2)</f>
        <v>184.57397349930503</v>
      </c>
    </row>
    <row r="389" spans="1:3" x14ac:dyDescent="0.25">
      <c r="A389">
        <v>387</v>
      </c>
      <c r="B389">
        <f t="shared" ca="1" si="12"/>
        <v>0.12122899982502555</v>
      </c>
      <c r="C389" s="1">
        <f t="shared" ca="1" si="13"/>
        <v>173.81794452673665</v>
      </c>
    </row>
    <row r="390" spans="1:3" x14ac:dyDescent="0.25">
      <c r="A390">
        <v>388</v>
      </c>
      <c r="B390">
        <f t="shared" ca="1" si="12"/>
        <v>0.25269589421236238</v>
      </c>
      <c r="C390" s="1">
        <f t="shared" ca="1" si="13"/>
        <v>177.33778850210834</v>
      </c>
    </row>
    <row r="391" spans="1:3" x14ac:dyDescent="0.25">
      <c r="A391">
        <v>389</v>
      </c>
      <c r="B391">
        <f t="shared" ca="1" si="12"/>
        <v>0.10267870805406876</v>
      </c>
      <c r="C391" s="1">
        <f t="shared" ca="1" si="13"/>
        <v>173.13495557158774</v>
      </c>
    </row>
    <row r="392" spans="1:3" x14ac:dyDescent="0.25">
      <c r="A392">
        <v>390</v>
      </c>
      <c r="B392">
        <f t="shared" ca="1" si="12"/>
        <v>0.36944153338082852</v>
      </c>
      <c r="C392" s="1">
        <f t="shared" ca="1" si="13"/>
        <v>179.66667025027411</v>
      </c>
    </row>
    <row r="393" spans="1:3" x14ac:dyDescent="0.25">
      <c r="A393">
        <v>391</v>
      </c>
      <c r="B393">
        <f t="shared" ca="1" si="12"/>
        <v>0.17454809554677131</v>
      </c>
      <c r="C393" s="1">
        <f t="shared" ca="1" si="13"/>
        <v>175.44559322956079</v>
      </c>
    </row>
    <row r="394" spans="1:3" x14ac:dyDescent="0.25">
      <c r="A394">
        <v>392</v>
      </c>
      <c r="B394">
        <f t="shared" ca="1" si="12"/>
        <v>0.91734173518679352</v>
      </c>
      <c r="C394" s="1">
        <f t="shared" ca="1" si="13"/>
        <v>191.71187569185739</v>
      </c>
    </row>
    <row r="395" spans="1:3" x14ac:dyDescent="0.25">
      <c r="A395">
        <v>393</v>
      </c>
      <c r="B395">
        <f t="shared" ca="1" si="12"/>
        <v>0.99202637582975206</v>
      </c>
      <c r="C395" s="1">
        <f t="shared" ca="1" si="13"/>
        <v>198.87084415906298</v>
      </c>
    </row>
    <row r="396" spans="1:3" x14ac:dyDescent="0.25">
      <c r="A396">
        <v>394</v>
      </c>
      <c r="B396">
        <f t="shared" ca="1" si="12"/>
        <v>0.59287837127325227</v>
      </c>
      <c r="C396" s="1">
        <f t="shared" ca="1" si="13"/>
        <v>183.64468863363172</v>
      </c>
    </row>
    <row r="397" spans="1:3" x14ac:dyDescent="0.25">
      <c r="A397">
        <v>395</v>
      </c>
      <c r="B397">
        <f t="shared" ca="1" si="12"/>
        <v>0.81397369203703862</v>
      </c>
      <c r="C397" s="1">
        <f t="shared" ca="1" si="13"/>
        <v>188.24844570075567</v>
      </c>
    </row>
    <row r="398" spans="1:3" x14ac:dyDescent="0.25">
      <c r="A398">
        <v>396</v>
      </c>
      <c r="B398">
        <f t="shared" ca="1" si="12"/>
        <v>0.40294106110364014</v>
      </c>
      <c r="C398" s="1">
        <f t="shared" ca="1" si="13"/>
        <v>180.27980748832556</v>
      </c>
    </row>
    <row r="399" spans="1:3" x14ac:dyDescent="0.25">
      <c r="A399">
        <v>397</v>
      </c>
      <c r="B399">
        <f t="shared" ca="1" si="12"/>
        <v>0.6976811753137383</v>
      </c>
      <c r="C399" s="1">
        <f t="shared" ca="1" si="13"/>
        <v>185.62420042892893</v>
      </c>
    </row>
    <row r="400" spans="1:3" x14ac:dyDescent="0.25">
      <c r="A400">
        <v>398</v>
      </c>
      <c r="B400">
        <f t="shared" ca="1" si="12"/>
        <v>2.2694683842260588E-2</v>
      </c>
      <c r="C400" s="1">
        <f t="shared" ca="1" si="13"/>
        <v>167.9928036856225</v>
      </c>
    </row>
    <row r="401" spans="1:3" x14ac:dyDescent="0.25">
      <c r="A401">
        <v>399</v>
      </c>
      <c r="B401">
        <f t="shared" ca="1" si="12"/>
        <v>0.80737956287253621</v>
      </c>
      <c r="C401" s="1">
        <f t="shared" ca="1" si="13"/>
        <v>188.07796248073529</v>
      </c>
    </row>
    <row r="402" spans="1:3" x14ac:dyDescent="0.25">
      <c r="A402">
        <v>400</v>
      </c>
      <c r="B402">
        <f t="shared" ca="1" si="12"/>
        <v>0.38731417472985086</v>
      </c>
      <c r="C402" s="1">
        <f t="shared" ca="1" si="13"/>
        <v>179.99571711554233</v>
      </c>
    </row>
    <row r="403" spans="1:3" x14ac:dyDescent="0.25">
      <c r="A403">
        <v>401</v>
      </c>
      <c r="B403">
        <f t="shared" ca="1" si="12"/>
        <v>0.64755244788677002</v>
      </c>
      <c r="C403" s="1">
        <f t="shared" ca="1" si="13"/>
        <v>184.65104655741331</v>
      </c>
    </row>
    <row r="404" spans="1:3" x14ac:dyDescent="0.25">
      <c r="A404">
        <v>402</v>
      </c>
      <c r="B404">
        <f t="shared" ca="1" si="12"/>
        <v>0.78243050711862783</v>
      </c>
      <c r="C404" s="1">
        <f t="shared" ca="1" si="13"/>
        <v>187.46299607563219</v>
      </c>
    </row>
    <row r="405" spans="1:3" x14ac:dyDescent="0.25">
      <c r="A405">
        <v>403</v>
      </c>
      <c r="B405">
        <f t="shared" ca="1" si="12"/>
        <v>0.8558013074730435</v>
      </c>
      <c r="C405" s="1">
        <f t="shared" ca="1" si="13"/>
        <v>189.43150716394348</v>
      </c>
    </row>
    <row r="406" spans="1:3" x14ac:dyDescent="0.25">
      <c r="A406">
        <v>404</v>
      </c>
      <c r="B406">
        <f t="shared" ca="1" si="12"/>
        <v>0.93163296915222515</v>
      </c>
      <c r="C406" s="1">
        <f t="shared" ca="1" si="13"/>
        <v>192.41644679463974</v>
      </c>
    </row>
    <row r="407" spans="1:3" x14ac:dyDescent="0.25">
      <c r="A407">
        <v>405</v>
      </c>
      <c r="B407">
        <f t="shared" ca="1" si="12"/>
        <v>0.9127765549087985</v>
      </c>
      <c r="C407" s="1">
        <f t="shared" ca="1" si="13"/>
        <v>191.50637049486556</v>
      </c>
    </row>
    <row r="408" spans="1:3" x14ac:dyDescent="0.25">
      <c r="A408">
        <v>406</v>
      </c>
      <c r="B408">
        <f t="shared" ca="1" si="12"/>
        <v>0.19248990980884284</v>
      </c>
      <c r="C408" s="1">
        <f t="shared" ca="1" si="13"/>
        <v>175.91869796119627</v>
      </c>
    </row>
    <row r="409" spans="1:3" x14ac:dyDescent="0.25">
      <c r="A409">
        <v>407</v>
      </c>
      <c r="B409">
        <f t="shared" ca="1" si="12"/>
        <v>0.9337063539383631</v>
      </c>
      <c r="C409" s="1">
        <f t="shared" ca="1" si="13"/>
        <v>192.52783891407108</v>
      </c>
    </row>
    <row r="410" spans="1:3" x14ac:dyDescent="0.25">
      <c r="A410">
        <v>408</v>
      </c>
      <c r="B410">
        <f t="shared" ca="1" si="12"/>
        <v>0.1318210214978307</v>
      </c>
      <c r="C410" s="1">
        <f t="shared" ca="1" si="13"/>
        <v>174.17522993291396</v>
      </c>
    </row>
    <row r="411" spans="1:3" x14ac:dyDescent="0.25">
      <c r="A411">
        <v>409</v>
      </c>
      <c r="B411">
        <f t="shared" ca="1" si="12"/>
        <v>0.8265282331744187</v>
      </c>
      <c r="C411" s="1">
        <f t="shared" ca="1" si="13"/>
        <v>188.58374051815423</v>
      </c>
    </row>
    <row r="412" spans="1:3" x14ac:dyDescent="0.25">
      <c r="A412">
        <v>410</v>
      </c>
      <c r="B412">
        <f t="shared" ca="1" si="12"/>
        <v>0.91268637847122303</v>
      </c>
      <c r="C412" s="1">
        <f t="shared" ca="1" si="13"/>
        <v>191.50239308963299</v>
      </c>
    </row>
    <row r="413" spans="1:3" x14ac:dyDescent="0.25">
      <c r="A413">
        <v>411</v>
      </c>
      <c r="B413">
        <f t="shared" ca="1" si="12"/>
        <v>0.62453988601771293</v>
      </c>
      <c r="C413" s="1">
        <f t="shared" ca="1" si="13"/>
        <v>184.22198341538916</v>
      </c>
    </row>
    <row r="414" spans="1:3" x14ac:dyDescent="0.25">
      <c r="A414">
        <v>412</v>
      </c>
      <c r="B414">
        <f t="shared" ca="1" si="12"/>
        <v>0.15177895862326907</v>
      </c>
      <c r="C414" s="1">
        <f t="shared" ca="1" si="13"/>
        <v>174.79816543282175</v>
      </c>
    </row>
    <row r="415" spans="1:3" x14ac:dyDescent="0.25">
      <c r="A415">
        <v>413</v>
      </c>
      <c r="B415">
        <f t="shared" ca="1" si="12"/>
        <v>0.54898811241580592</v>
      </c>
      <c r="C415" s="1">
        <f t="shared" ca="1" si="13"/>
        <v>182.86173656293289</v>
      </c>
    </row>
    <row r="416" spans="1:3" x14ac:dyDescent="0.25">
      <c r="A416">
        <v>414</v>
      </c>
      <c r="B416">
        <f t="shared" ca="1" si="12"/>
        <v>8.0922677985772129E-2</v>
      </c>
      <c r="C416" s="1">
        <f t="shared" ca="1" si="13"/>
        <v>172.20775562735966</v>
      </c>
    </row>
    <row r="417" spans="1:3" x14ac:dyDescent="0.25">
      <c r="A417">
        <v>415</v>
      </c>
      <c r="B417">
        <f t="shared" ca="1" si="12"/>
        <v>0.85398251743517162</v>
      </c>
      <c r="C417" s="1">
        <f t="shared" ca="1" si="13"/>
        <v>189.37567568474617</v>
      </c>
    </row>
    <row r="418" spans="1:3" x14ac:dyDescent="0.25">
      <c r="A418">
        <v>416</v>
      </c>
      <c r="B418">
        <f t="shared" ca="1" si="12"/>
        <v>0.67201075702450108</v>
      </c>
      <c r="C418" s="1">
        <f t="shared" ca="1" si="13"/>
        <v>185.11830597832679</v>
      </c>
    </row>
    <row r="419" spans="1:3" x14ac:dyDescent="0.25">
      <c r="A419">
        <v>417</v>
      </c>
      <c r="B419">
        <f t="shared" ca="1" si="12"/>
        <v>0.95029563227856173</v>
      </c>
      <c r="C419" s="1">
        <f t="shared" ca="1" si="13"/>
        <v>193.53408795821255</v>
      </c>
    </row>
    <row r="420" spans="1:3" x14ac:dyDescent="0.25">
      <c r="A420">
        <v>418</v>
      </c>
      <c r="B420">
        <f t="shared" ca="1" si="12"/>
        <v>0.90921529959704472</v>
      </c>
      <c r="C420" s="1">
        <f t="shared" ca="1" si="13"/>
        <v>191.35156896233411</v>
      </c>
    </row>
    <row r="421" spans="1:3" x14ac:dyDescent="0.25">
      <c r="A421">
        <v>419</v>
      </c>
      <c r="B421">
        <f t="shared" ca="1" si="12"/>
        <v>3.2612597640637286E-2</v>
      </c>
      <c r="C421" s="1">
        <f t="shared" ca="1" si="13"/>
        <v>169.09401945755735</v>
      </c>
    </row>
    <row r="422" spans="1:3" x14ac:dyDescent="0.25">
      <c r="A422">
        <v>420</v>
      </c>
      <c r="B422">
        <f t="shared" ca="1" si="12"/>
        <v>0.34867917402716919</v>
      </c>
      <c r="C422" s="1">
        <f t="shared" ca="1" si="13"/>
        <v>179.27777783622528</v>
      </c>
    </row>
    <row r="423" spans="1:3" x14ac:dyDescent="0.25">
      <c r="A423">
        <v>421</v>
      </c>
      <c r="B423">
        <f t="shared" ca="1" si="12"/>
        <v>0.6613178393504493</v>
      </c>
      <c r="C423" s="1">
        <f t="shared" ca="1" si="13"/>
        <v>184.9124370051627</v>
      </c>
    </row>
    <row r="424" spans="1:3" x14ac:dyDescent="0.25">
      <c r="A424">
        <v>422</v>
      </c>
      <c r="B424">
        <f t="shared" ca="1" si="12"/>
        <v>0.41515570645767197</v>
      </c>
      <c r="C424" s="1">
        <f t="shared" ca="1" si="13"/>
        <v>180.49988469314553</v>
      </c>
    </row>
    <row r="425" spans="1:3" x14ac:dyDescent="0.25">
      <c r="A425">
        <v>423</v>
      </c>
      <c r="B425">
        <f t="shared" ca="1" si="12"/>
        <v>0.67976972552769888</v>
      </c>
      <c r="C425" s="1">
        <f t="shared" ca="1" si="13"/>
        <v>185.26938480019587</v>
      </c>
    </row>
    <row r="426" spans="1:3" x14ac:dyDescent="0.25">
      <c r="A426">
        <v>424</v>
      </c>
      <c r="B426">
        <f t="shared" ca="1" si="12"/>
        <v>0.35348441696116828</v>
      </c>
      <c r="C426" s="1">
        <f t="shared" ca="1" si="13"/>
        <v>179.36848903067016</v>
      </c>
    </row>
    <row r="427" spans="1:3" x14ac:dyDescent="0.25">
      <c r="A427">
        <v>425</v>
      </c>
      <c r="B427">
        <f t="shared" ca="1" si="12"/>
        <v>0.71255552471182582</v>
      </c>
      <c r="C427" s="1">
        <f t="shared" ca="1" si="13"/>
        <v>185.92606137467931</v>
      </c>
    </row>
    <row r="428" spans="1:3" x14ac:dyDescent="0.25">
      <c r="A428">
        <v>426</v>
      </c>
      <c r="B428">
        <f t="shared" ca="1" si="12"/>
        <v>0.68424271252082269</v>
      </c>
      <c r="C428" s="1">
        <f t="shared" ca="1" si="13"/>
        <v>185.35717314374375</v>
      </c>
    </row>
    <row r="429" spans="1:3" x14ac:dyDescent="0.25">
      <c r="A429">
        <v>427</v>
      </c>
      <c r="B429">
        <f t="shared" ca="1" si="12"/>
        <v>0.3984611646509264</v>
      </c>
      <c r="C429" s="1">
        <f t="shared" ca="1" si="13"/>
        <v>180.19867452841297</v>
      </c>
    </row>
    <row r="430" spans="1:3" x14ac:dyDescent="0.25">
      <c r="A430">
        <v>428</v>
      </c>
      <c r="B430">
        <f t="shared" ca="1" si="12"/>
        <v>0.41086518525989746</v>
      </c>
      <c r="C430" s="1">
        <f t="shared" ca="1" si="13"/>
        <v>180.42276025732545</v>
      </c>
    </row>
    <row r="431" spans="1:3" x14ac:dyDescent="0.25">
      <c r="A431">
        <v>429</v>
      </c>
      <c r="B431">
        <f t="shared" ca="1" si="12"/>
        <v>7.9693067599530765E-2</v>
      </c>
      <c r="C431" s="1">
        <f t="shared" ca="1" si="13"/>
        <v>172.15002604832168</v>
      </c>
    </row>
    <row r="432" spans="1:3" x14ac:dyDescent="0.25">
      <c r="A432">
        <v>430</v>
      </c>
      <c r="B432">
        <f t="shared" ca="1" si="12"/>
        <v>0.11926854845918855</v>
      </c>
      <c r="C432" s="1">
        <f t="shared" ca="1" si="13"/>
        <v>173.74944163318077</v>
      </c>
    </row>
    <row r="433" spans="1:3" x14ac:dyDescent="0.25">
      <c r="A433">
        <v>431</v>
      </c>
      <c r="B433">
        <f t="shared" ca="1" si="12"/>
        <v>0.44506057064058868</v>
      </c>
      <c r="C433" s="1">
        <f t="shared" ca="1" si="13"/>
        <v>181.03294354284031</v>
      </c>
    </row>
    <row r="434" spans="1:3" x14ac:dyDescent="0.25">
      <c r="A434">
        <v>432</v>
      </c>
      <c r="B434">
        <f t="shared" ca="1" si="12"/>
        <v>0.45813589174513092</v>
      </c>
      <c r="C434" s="1">
        <f t="shared" ca="1" si="13"/>
        <v>181.26408231485158</v>
      </c>
    </row>
    <row r="435" spans="1:3" x14ac:dyDescent="0.25">
      <c r="A435">
        <v>433</v>
      </c>
      <c r="B435">
        <f t="shared" ca="1" si="12"/>
        <v>0.39703069473263375</v>
      </c>
      <c r="C435" s="1">
        <f t="shared" ca="1" si="13"/>
        <v>180.17271753717176</v>
      </c>
    </row>
    <row r="436" spans="1:3" x14ac:dyDescent="0.25">
      <c r="A436">
        <v>434</v>
      </c>
      <c r="B436">
        <f t="shared" ca="1" si="12"/>
        <v>8.0167934834001531E-2</v>
      </c>
      <c r="C436" s="1">
        <f t="shared" ca="1" si="13"/>
        <v>172.1724000799727</v>
      </c>
    </row>
    <row r="437" spans="1:3" x14ac:dyDescent="0.25">
      <c r="A437">
        <v>435</v>
      </c>
      <c r="B437">
        <f t="shared" ca="1" si="12"/>
        <v>0.72191963242220547</v>
      </c>
      <c r="C437" s="1">
        <f t="shared" ca="1" si="13"/>
        <v>186.11987554046163</v>
      </c>
    </row>
    <row r="438" spans="1:3" x14ac:dyDescent="0.25">
      <c r="A438">
        <v>436</v>
      </c>
      <c r="B438">
        <f t="shared" ca="1" si="12"/>
        <v>0.50632627002377872</v>
      </c>
      <c r="C438" s="1">
        <f t="shared" ca="1" si="13"/>
        <v>182.11100790382628</v>
      </c>
    </row>
    <row r="439" spans="1:3" x14ac:dyDescent="0.25">
      <c r="A439">
        <v>437</v>
      </c>
      <c r="B439">
        <f t="shared" ca="1" si="12"/>
        <v>0.72798683687428967</v>
      </c>
      <c r="C439" s="1">
        <f t="shared" ca="1" si="13"/>
        <v>186.24714989934597</v>
      </c>
    </row>
    <row r="440" spans="1:3" x14ac:dyDescent="0.25">
      <c r="A440">
        <v>438</v>
      </c>
      <c r="B440">
        <f t="shared" ca="1" si="12"/>
        <v>0.61816069605492774</v>
      </c>
      <c r="C440" s="1">
        <f t="shared" ca="1" si="13"/>
        <v>184.10457562672053</v>
      </c>
    </row>
    <row r="441" spans="1:3" x14ac:dyDescent="0.25">
      <c r="A441">
        <v>439</v>
      </c>
      <c r="B441">
        <f t="shared" ca="1" si="12"/>
        <v>0.66594357541930438</v>
      </c>
      <c r="C441" s="1">
        <f t="shared" ca="1" si="13"/>
        <v>185.00117613751468</v>
      </c>
    </row>
    <row r="442" spans="1:3" x14ac:dyDescent="0.25">
      <c r="A442">
        <v>440</v>
      </c>
      <c r="B442">
        <f t="shared" ca="1" si="12"/>
        <v>0.55142580409351249</v>
      </c>
      <c r="C442" s="1">
        <f t="shared" ca="1" si="13"/>
        <v>182.90485122397843</v>
      </c>
    </row>
    <row r="443" spans="1:3" x14ac:dyDescent="0.25">
      <c r="A443">
        <v>441</v>
      </c>
      <c r="B443">
        <f t="shared" ca="1" si="12"/>
        <v>0.36450689065625452</v>
      </c>
      <c r="C443" s="1">
        <f t="shared" ca="1" si="13"/>
        <v>179.57493595679094</v>
      </c>
    </row>
    <row r="444" spans="1:3" x14ac:dyDescent="0.25">
      <c r="A444">
        <v>442</v>
      </c>
      <c r="B444">
        <f t="shared" ca="1" si="12"/>
        <v>0.69728663288706372</v>
      </c>
      <c r="C444" s="1">
        <f t="shared" ca="1" si="13"/>
        <v>185.61628703706788</v>
      </c>
    </row>
    <row r="445" spans="1:3" x14ac:dyDescent="0.25">
      <c r="A445">
        <v>443</v>
      </c>
      <c r="B445">
        <f t="shared" ca="1" si="12"/>
        <v>0.17229415301327389</v>
      </c>
      <c r="C445" s="1">
        <f t="shared" ca="1" si="13"/>
        <v>175.38403233646883</v>
      </c>
    </row>
    <row r="446" spans="1:3" x14ac:dyDescent="0.25">
      <c r="A446">
        <v>444</v>
      </c>
      <c r="B446">
        <f t="shared" ca="1" si="12"/>
        <v>0.22103078975065771</v>
      </c>
      <c r="C446" s="1">
        <f t="shared" ca="1" si="13"/>
        <v>176.6189839334418</v>
      </c>
    </row>
    <row r="447" spans="1:3" x14ac:dyDescent="0.25">
      <c r="A447">
        <v>445</v>
      </c>
      <c r="B447">
        <f t="shared" ca="1" si="12"/>
        <v>0.86167435307911877</v>
      </c>
      <c r="C447" s="1">
        <f t="shared" ca="1" si="13"/>
        <v>189.61510914884107</v>
      </c>
    </row>
    <row r="448" spans="1:3" x14ac:dyDescent="0.25">
      <c r="A448">
        <v>446</v>
      </c>
      <c r="B448">
        <f t="shared" ca="1" si="12"/>
        <v>0.35392393566318425</v>
      </c>
      <c r="C448" s="1">
        <f t="shared" ca="1" si="13"/>
        <v>179.37676381978011</v>
      </c>
    </row>
    <row r="449" spans="1:3" x14ac:dyDescent="0.25">
      <c r="A449">
        <v>447</v>
      </c>
      <c r="B449">
        <f t="shared" ca="1" si="12"/>
        <v>0.86763428286301347</v>
      </c>
      <c r="C449" s="1">
        <f t="shared" ca="1" si="13"/>
        <v>189.80694396868682</v>
      </c>
    </row>
    <row r="450" spans="1:3" x14ac:dyDescent="0.25">
      <c r="A450">
        <v>448</v>
      </c>
      <c r="B450">
        <f t="shared" ca="1" si="12"/>
        <v>0.99796249998976416</v>
      </c>
      <c r="C450" s="1">
        <f t="shared" ca="1" si="13"/>
        <v>202.10607785958629</v>
      </c>
    </row>
    <row r="451" spans="1:3" x14ac:dyDescent="0.25">
      <c r="A451">
        <v>449</v>
      </c>
      <c r="B451">
        <f t="shared" ca="1" si="12"/>
        <v>0.54784252927277077</v>
      </c>
      <c r="C451" s="1">
        <f t="shared" ca="1" si="13"/>
        <v>182.8414863915259</v>
      </c>
    </row>
    <row r="452" spans="1:3" x14ac:dyDescent="0.25">
      <c r="A452">
        <v>450</v>
      </c>
      <c r="B452">
        <f t="shared" ref="B452:B515" ca="1" si="14">RAND()</f>
        <v>0.16095250948269724</v>
      </c>
      <c r="C452" s="1">
        <f t="shared" ref="C452:C515" ca="1" si="15">_xlfn.NORM.INV(B452,$E$1,$E$2)</f>
        <v>175.06614507278516</v>
      </c>
    </row>
    <row r="453" spans="1:3" x14ac:dyDescent="0.25">
      <c r="A453">
        <v>451</v>
      </c>
      <c r="B453">
        <f t="shared" ca="1" si="14"/>
        <v>0.77652283488036045</v>
      </c>
      <c r="C453" s="1">
        <f t="shared" ca="1" si="15"/>
        <v>187.32351685834311</v>
      </c>
    </row>
    <row r="454" spans="1:3" x14ac:dyDescent="0.25">
      <c r="A454">
        <v>452</v>
      </c>
      <c r="B454">
        <f t="shared" ca="1" si="14"/>
        <v>0.49831375108458986</v>
      </c>
      <c r="C454" s="1">
        <f t="shared" ca="1" si="15"/>
        <v>181.97041231743225</v>
      </c>
    </row>
    <row r="455" spans="1:3" x14ac:dyDescent="0.25">
      <c r="A455">
        <v>453</v>
      </c>
      <c r="B455">
        <f t="shared" ca="1" si="14"/>
        <v>0.60731167159280908</v>
      </c>
      <c r="C455" s="1">
        <f t="shared" ca="1" si="15"/>
        <v>183.90623383194804</v>
      </c>
    </row>
    <row r="456" spans="1:3" x14ac:dyDescent="0.25">
      <c r="A456">
        <v>454</v>
      </c>
      <c r="B456">
        <f t="shared" ca="1" si="14"/>
        <v>0.57800187175709117</v>
      </c>
      <c r="C456" s="1">
        <f t="shared" ca="1" si="15"/>
        <v>183.37749082620431</v>
      </c>
    </row>
    <row r="457" spans="1:3" x14ac:dyDescent="0.25">
      <c r="A457">
        <v>455</v>
      </c>
      <c r="B457">
        <f t="shared" ca="1" si="14"/>
        <v>0.56901812390381368</v>
      </c>
      <c r="C457" s="1">
        <f t="shared" ca="1" si="15"/>
        <v>183.21712453906773</v>
      </c>
    </row>
    <row r="458" spans="1:3" x14ac:dyDescent="0.25">
      <c r="A458">
        <v>456</v>
      </c>
      <c r="B458">
        <f t="shared" ca="1" si="14"/>
        <v>0.67915179135861314</v>
      </c>
      <c r="C458" s="1">
        <f t="shared" ca="1" si="15"/>
        <v>185.25729765224278</v>
      </c>
    </row>
    <row r="459" spans="1:3" x14ac:dyDescent="0.25">
      <c r="A459">
        <v>457</v>
      </c>
      <c r="B459">
        <f t="shared" ca="1" si="14"/>
        <v>0.25510150872674175</v>
      </c>
      <c r="C459" s="1">
        <f t="shared" ca="1" si="15"/>
        <v>177.39034874935143</v>
      </c>
    </row>
    <row r="460" spans="1:3" x14ac:dyDescent="0.25">
      <c r="A460">
        <v>458</v>
      </c>
      <c r="B460">
        <f t="shared" ca="1" si="14"/>
        <v>0.21293820391825768</v>
      </c>
      <c r="C460" s="1">
        <f t="shared" ca="1" si="15"/>
        <v>176.42612552883091</v>
      </c>
    </row>
    <row r="461" spans="1:3" x14ac:dyDescent="0.25">
      <c r="A461">
        <v>459</v>
      </c>
      <c r="B461">
        <f t="shared" ca="1" si="14"/>
        <v>0.64272671407168169</v>
      </c>
      <c r="C461" s="1">
        <f t="shared" ca="1" si="15"/>
        <v>184.56029747080328</v>
      </c>
    </row>
    <row r="462" spans="1:3" x14ac:dyDescent="0.25">
      <c r="A462">
        <v>460</v>
      </c>
      <c r="B462">
        <f t="shared" ca="1" si="14"/>
        <v>0.63985100677244966</v>
      </c>
      <c r="C462" s="1">
        <f t="shared" ca="1" si="15"/>
        <v>184.50642398551159</v>
      </c>
    </row>
    <row r="463" spans="1:3" x14ac:dyDescent="0.25">
      <c r="A463">
        <v>461</v>
      </c>
      <c r="B463">
        <f t="shared" ca="1" si="14"/>
        <v>0.86973849776473255</v>
      </c>
      <c r="C463" s="1">
        <f t="shared" ca="1" si="15"/>
        <v>189.87609084495568</v>
      </c>
    </row>
    <row r="464" spans="1:3" x14ac:dyDescent="0.25">
      <c r="A464">
        <v>462</v>
      </c>
      <c r="B464">
        <f t="shared" ca="1" si="14"/>
        <v>6.099489411098391E-2</v>
      </c>
      <c r="C464" s="1">
        <f t="shared" ca="1" si="15"/>
        <v>171.17467195344969</v>
      </c>
    </row>
    <row r="465" spans="1:3" x14ac:dyDescent="0.25">
      <c r="A465">
        <v>463</v>
      </c>
      <c r="B465">
        <f t="shared" ca="1" si="14"/>
        <v>0.52962714723098592</v>
      </c>
      <c r="C465" s="1">
        <f t="shared" ca="1" si="15"/>
        <v>182.52032848317057</v>
      </c>
    </row>
    <row r="466" spans="1:3" x14ac:dyDescent="0.25">
      <c r="A466">
        <v>464</v>
      </c>
      <c r="B466">
        <f t="shared" ca="1" si="14"/>
        <v>0.3359449445327628</v>
      </c>
      <c r="C466" s="1">
        <f t="shared" ca="1" si="15"/>
        <v>179.03511029452048</v>
      </c>
    </row>
    <row r="467" spans="1:3" x14ac:dyDescent="0.25">
      <c r="A467">
        <v>465</v>
      </c>
      <c r="B467">
        <f t="shared" ca="1" si="14"/>
        <v>0.54524296499691349</v>
      </c>
      <c r="C467" s="1">
        <f t="shared" ca="1" si="15"/>
        <v>182.79556041784542</v>
      </c>
    </row>
    <row r="468" spans="1:3" x14ac:dyDescent="0.25">
      <c r="A468">
        <v>466</v>
      </c>
      <c r="B468">
        <f t="shared" ca="1" si="14"/>
        <v>0.38132388113836735</v>
      </c>
      <c r="C468" s="1">
        <f t="shared" ca="1" si="15"/>
        <v>179.88596050886969</v>
      </c>
    </row>
    <row r="469" spans="1:3" x14ac:dyDescent="0.25">
      <c r="A469">
        <v>467</v>
      </c>
      <c r="B469">
        <f t="shared" ca="1" si="14"/>
        <v>0.35090790873451072</v>
      </c>
      <c r="C469" s="1">
        <f t="shared" ca="1" si="15"/>
        <v>179.31990680315656</v>
      </c>
    </row>
    <row r="470" spans="1:3" x14ac:dyDescent="0.25">
      <c r="A470">
        <v>468</v>
      </c>
      <c r="B470">
        <f t="shared" ca="1" si="14"/>
        <v>0.98473958205401413</v>
      </c>
      <c r="C470" s="1">
        <f t="shared" ca="1" si="15"/>
        <v>197.14285204296596</v>
      </c>
    </row>
    <row r="471" spans="1:3" x14ac:dyDescent="0.25">
      <c r="A471">
        <v>469</v>
      </c>
      <c r="B471">
        <f t="shared" ca="1" si="14"/>
        <v>3.5323892880509966E-2</v>
      </c>
      <c r="C471" s="1">
        <f t="shared" ca="1" si="15"/>
        <v>169.34585640548011</v>
      </c>
    </row>
    <row r="472" spans="1:3" x14ac:dyDescent="0.25">
      <c r="A472">
        <v>470</v>
      </c>
      <c r="B472">
        <f t="shared" ca="1" si="14"/>
        <v>0.4842246098430959</v>
      </c>
      <c r="C472" s="1">
        <f t="shared" ca="1" si="15"/>
        <v>181.72312655061233</v>
      </c>
    </row>
    <row r="473" spans="1:3" x14ac:dyDescent="0.25">
      <c r="A473">
        <v>471</v>
      </c>
      <c r="B473">
        <f t="shared" ca="1" si="14"/>
        <v>0.9192660988738508</v>
      </c>
      <c r="C473" s="1">
        <f t="shared" ca="1" si="15"/>
        <v>191.80106409138486</v>
      </c>
    </row>
    <row r="474" spans="1:3" x14ac:dyDescent="0.25">
      <c r="A474">
        <v>472</v>
      </c>
      <c r="B474">
        <f t="shared" ca="1" si="14"/>
        <v>0.36272773376117173</v>
      </c>
      <c r="C474" s="1">
        <f t="shared" ca="1" si="15"/>
        <v>179.54176009982194</v>
      </c>
    </row>
    <row r="475" spans="1:3" x14ac:dyDescent="0.25">
      <c r="A475">
        <v>473</v>
      </c>
      <c r="B475">
        <f t="shared" ca="1" si="14"/>
        <v>0.7688064549303385</v>
      </c>
      <c r="C475" s="1">
        <f t="shared" ca="1" si="15"/>
        <v>187.14445295318447</v>
      </c>
    </row>
    <row r="476" spans="1:3" x14ac:dyDescent="0.25">
      <c r="A476">
        <v>474</v>
      </c>
      <c r="B476">
        <f t="shared" ca="1" si="14"/>
        <v>0.98957689610294053</v>
      </c>
      <c r="C476" s="1">
        <f t="shared" ca="1" si="15"/>
        <v>198.17530825412626</v>
      </c>
    </row>
    <row r="477" spans="1:3" x14ac:dyDescent="0.25">
      <c r="A477">
        <v>475</v>
      </c>
      <c r="B477">
        <f t="shared" ca="1" si="14"/>
        <v>0.44942305660603332</v>
      </c>
      <c r="C477" s="1">
        <f t="shared" ca="1" si="15"/>
        <v>181.11016611186727</v>
      </c>
    </row>
    <row r="478" spans="1:3" x14ac:dyDescent="0.25">
      <c r="A478">
        <v>476</v>
      </c>
      <c r="B478">
        <f t="shared" ca="1" si="14"/>
        <v>0.28020061794778328</v>
      </c>
      <c r="C478" s="1">
        <f t="shared" ca="1" si="15"/>
        <v>177.92428052604549</v>
      </c>
    </row>
    <row r="479" spans="1:3" x14ac:dyDescent="0.25">
      <c r="A479">
        <v>477</v>
      </c>
      <c r="B479">
        <f t="shared" ca="1" si="14"/>
        <v>1.896540609663222E-2</v>
      </c>
      <c r="C479" s="1">
        <f t="shared" ca="1" si="15"/>
        <v>167.47078871296628</v>
      </c>
    </row>
    <row r="480" spans="1:3" x14ac:dyDescent="0.25">
      <c r="A480">
        <v>478</v>
      </c>
      <c r="B480">
        <f t="shared" ca="1" si="14"/>
        <v>0.25443263743780931</v>
      </c>
      <c r="C480" s="1">
        <f t="shared" ca="1" si="15"/>
        <v>177.37576077917581</v>
      </c>
    </row>
    <row r="481" spans="1:3" x14ac:dyDescent="0.25">
      <c r="A481">
        <v>479</v>
      </c>
      <c r="B481">
        <f t="shared" ca="1" si="14"/>
        <v>0.47633923628628549</v>
      </c>
      <c r="C481" s="1">
        <f t="shared" ca="1" si="15"/>
        <v>181.58459513455213</v>
      </c>
    </row>
    <row r="482" spans="1:3" x14ac:dyDescent="0.25">
      <c r="A482">
        <v>480</v>
      </c>
      <c r="B482">
        <f t="shared" ca="1" si="14"/>
        <v>0.92407571220717266</v>
      </c>
      <c r="C482" s="1">
        <f t="shared" ca="1" si="15"/>
        <v>192.03122686630232</v>
      </c>
    </row>
    <row r="483" spans="1:3" x14ac:dyDescent="0.25">
      <c r="A483">
        <v>481</v>
      </c>
      <c r="B483">
        <f t="shared" ca="1" si="14"/>
        <v>0.33850294064032505</v>
      </c>
      <c r="C483" s="1">
        <f t="shared" ca="1" si="15"/>
        <v>179.08413366972258</v>
      </c>
    </row>
    <row r="484" spans="1:3" x14ac:dyDescent="0.25">
      <c r="A484">
        <v>482</v>
      </c>
      <c r="B484">
        <f t="shared" ca="1" si="14"/>
        <v>0.36142803401868995</v>
      </c>
      <c r="C484" s="1">
        <f t="shared" ca="1" si="15"/>
        <v>179.51748975126873</v>
      </c>
    </row>
    <row r="485" spans="1:3" x14ac:dyDescent="0.25">
      <c r="A485">
        <v>483</v>
      </c>
      <c r="B485">
        <f t="shared" ca="1" si="14"/>
        <v>0.57062586901802448</v>
      </c>
      <c r="C485" s="1">
        <f t="shared" ca="1" si="15"/>
        <v>183.24577461718272</v>
      </c>
    </row>
    <row r="486" spans="1:3" x14ac:dyDescent="0.25">
      <c r="A486">
        <v>484</v>
      </c>
      <c r="B486">
        <f t="shared" ca="1" si="14"/>
        <v>0.89362216125906435</v>
      </c>
      <c r="C486" s="1">
        <f t="shared" ca="1" si="15"/>
        <v>190.72216622294042</v>
      </c>
    </row>
    <row r="487" spans="1:3" x14ac:dyDescent="0.25">
      <c r="A487">
        <v>485</v>
      </c>
      <c r="B487">
        <f t="shared" ca="1" si="14"/>
        <v>0.99780123279274535</v>
      </c>
      <c r="C487" s="1">
        <f t="shared" ca="1" si="15"/>
        <v>201.9369916799032</v>
      </c>
    </row>
    <row r="488" spans="1:3" x14ac:dyDescent="0.25">
      <c r="A488">
        <v>486</v>
      </c>
      <c r="B488">
        <f t="shared" ca="1" si="14"/>
        <v>0.30067454492318579</v>
      </c>
      <c r="C488" s="1">
        <f t="shared" ca="1" si="15"/>
        <v>178.34276994392943</v>
      </c>
    </row>
    <row r="489" spans="1:3" x14ac:dyDescent="0.25">
      <c r="A489">
        <v>487</v>
      </c>
      <c r="B489">
        <f t="shared" ca="1" si="14"/>
        <v>0.71727356951745358</v>
      </c>
      <c r="C489" s="1">
        <f t="shared" ca="1" si="15"/>
        <v>186.02332788177191</v>
      </c>
    </row>
    <row r="490" spans="1:3" x14ac:dyDescent="0.25">
      <c r="A490">
        <v>488</v>
      </c>
      <c r="B490">
        <f t="shared" ca="1" si="14"/>
        <v>0.35732980267936543</v>
      </c>
      <c r="C490" s="1">
        <f t="shared" ca="1" si="15"/>
        <v>179.44076276548032</v>
      </c>
    </row>
    <row r="491" spans="1:3" x14ac:dyDescent="0.25">
      <c r="A491">
        <v>489</v>
      </c>
      <c r="B491">
        <f t="shared" ca="1" si="14"/>
        <v>0.14940840117353804</v>
      </c>
      <c r="C491" s="1">
        <f t="shared" ca="1" si="15"/>
        <v>174.72718160731975</v>
      </c>
    </row>
    <row r="492" spans="1:3" x14ac:dyDescent="0.25">
      <c r="A492">
        <v>490</v>
      </c>
      <c r="B492">
        <f t="shared" ca="1" si="14"/>
        <v>0.38447769452304403</v>
      </c>
      <c r="C492" s="1">
        <f t="shared" ca="1" si="15"/>
        <v>179.94380903271545</v>
      </c>
    </row>
    <row r="493" spans="1:3" x14ac:dyDescent="0.25">
      <c r="A493">
        <v>491</v>
      </c>
      <c r="B493">
        <f t="shared" ca="1" si="14"/>
        <v>0.16874965244754303</v>
      </c>
      <c r="C493" s="1">
        <f t="shared" ca="1" si="15"/>
        <v>175.28617401971235</v>
      </c>
    </row>
    <row r="494" spans="1:3" x14ac:dyDescent="0.25">
      <c r="A494">
        <v>492</v>
      </c>
      <c r="B494">
        <f t="shared" ca="1" si="14"/>
        <v>0.94190433065144274</v>
      </c>
      <c r="C494" s="1">
        <f t="shared" ca="1" si="15"/>
        <v>192.9967381282801</v>
      </c>
    </row>
    <row r="495" spans="1:3" x14ac:dyDescent="0.25">
      <c r="A495">
        <v>493</v>
      </c>
      <c r="B495">
        <f t="shared" ca="1" si="14"/>
        <v>0.53072248467342253</v>
      </c>
      <c r="C495" s="1">
        <f t="shared" ca="1" si="15"/>
        <v>182.53960287629963</v>
      </c>
    </row>
    <row r="496" spans="1:3" x14ac:dyDescent="0.25">
      <c r="A496">
        <v>494</v>
      </c>
      <c r="B496">
        <f t="shared" ca="1" si="14"/>
        <v>0.2201167332647791</v>
      </c>
      <c r="C496" s="1">
        <f t="shared" ca="1" si="15"/>
        <v>176.59740679221252</v>
      </c>
    </row>
    <row r="497" spans="1:3" x14ac:dyDescent="0.25">
      <c r="A497">
        <v>495</v>
      </c>
      <c r="B497">
        <f t="shared" ca="1" si="14"/>
        <v>0.2797933967123043</v>
      </c>
      <c r="C497" s="1">
        <f t="shared" ca="1" si="15"/>
        <v>177.91581241545904</v>
      </c>
    </row>
    <row r="498" spans="1:3" x14ac:dyDescent="0.25">
      <c r="A498">
        <v>496</v>
      </c>
      <c r="B498">
        <f t="shared" ca="1" si="14"/>
        <v>0.25734961450346705</v>
      </c>
      <c r="C498" s="1">
        <f t="shared" ca="1" si="15"/>
        <v>177.43923371324277</v>
      </c>
    </row>
    <row r="499" spans="1:3" x14ac:dyDescent="0.25">
      <c r="A499">
        <v>497</v>
      </c>
      <c r="B499">
        <f t="shared" ca="1" si="14"/>
        <v>0.68412711853107033</v>
      </c>
      <c r="C499" s="1">
        <f t="shared" ca="1" si="15"/>
        <v>185.35489785792575</v>
      </c>
    </row>
    <row r="500" spans="1:3" x14ac:dyDescent="0.25">
      <c r="A500">
        <v>498</v>
      </c>
      <c r="B500">
        <f t="shared" ca="1" si="14"/>
        <v>0.85028896506478913</v>
      </c>
      <c r="C500" s="1">
        <f t="shared" ca="1" si="15"/>
        <v>189.26371474736655</v>
      </c>
    </row>
    <row r="501" spans="1:3" x14ac:dyDescent="0.25">
      <c r="A501">
        <v>499</v>
      </c>
      <c r="B501">
        <f t="shared" ca="1" si="14"/>
        <v>0.87436695252093988</v>
      </c>
      <c r="C501" s="1">
        <f t="shared" ca="1" si="15"/>
        <v>190.03095698762564</v>
      </c>
    </row>
    <row r="502" spans="1:3" x14ac:dyDescent="0.25">
      <c r="A502">
        <v>500</v>
      </c>
      <c r="B502">
        <f t="shared" ca="1" si="14"/>
        <v>0.29355441639662783</v>
      </c>
      <c r="C502" s="1">
        <f t="shared" ca="1" si="15"/>
        <v>178.19878680442253</v>
      </c>
    </row>
    <row r="503" spans="1:3" x14ac:dyDescent="0.25">
      <c r="A503">
        <v>501</v>
      </c>
      <c r="B503">
        <f t="shared" ca="1" si="14"/>
        <v>0.9594019590969366</v>
      </c>
      <c r="C503" s="1">
        <f t="shared" ca="1" si="15"/>
        <v>194.20651527423126</v>
      </c>
    </row>
    <row r="504" spans="1:3" x14ac:dyDescent="0.25">
      <c r="A504">
        <v>502</v>
      </c>
      <c r="B504">
        <f t="shared" ca="1" si="14"/>
        <v>0.97396098694016808</v>
      </c>
      <c r="C504" s="1">
        <f t="shared" ca="1" si="15"/>
        <v>195.59741745506125</v>
      </c>
    </row>
    <row r="505" spans="1:3" x14ac:dyDescent="0.25">
      <c r="A505">
        <v>503</v>
      </c>
      <c r="B505">
        <f t="shared" ca="1" si="14"/>
        <v>1.9451469539797817E-2</v>
      </c>
      <c r="C505" s="1">
        <f t="shared" ca="1" si="15"/>
        <v>167.5435155178092</v>
      </c>
    </row>
    <row r="506" spans="1:3" x14ac:dyDescent="0.25">
      <c r="A506">
        <v>504</v>
      </c>
      <c r="B506">
        <f t="shared" ca="1" si="14"/>
        <v>0.5358735873046232</v>
      </c>
      <c r="C506" s="1">
        <f t="shared" ca="1" si="15"/>
        <v>182.63030293036422</v>
      </c>
    </row>
    <row r="507" spans="1:3" x14ac:dyDescent="0.25">
      <c r="A507">
        <v>505</v>
      </c>
      <c r="B507">
        <f t="shared" ca="1" si="14"/>
        <v>0.8479538765800988</v>
      </c>
      <c r="C507" s="1">
        <f t="shared" ca="1" si="15"/>
        <v>189.19388097282769</v>
      </c>
    </row>
    <row r="508" spans="1:3" x14ac:dyDescent="0.25">
      <c r="A508">
        <v>506</v>
      </c>
      <c r="B508">
        <f t="shared" ca="1" si="14"/>
        <v>5.8994958040239909E-2</v>
      </c>
      <c r="C508" s="1">
        <f t="shared" ca="1" si="15"/>
        <v>171.05713425325763</v>
      </c>
    </row>
    <row r="509" spans="1:3" x14ac:dyDescent="0.25">
      <c r="A509">
        <v>507</v>
      </c>
      <c r="B509">
        <f t="shared" ca="1" si="14"/>
        <v>0.25330393111061467</v>
      </c>
      <c r="C509" s="1">
        <f t="shared" ca="1" si="15"/>
        <v>177.35109822002951</v>
      </c>
    </row>
    <row r="510" spans="1:3" x14ac:dyDescent="0.25">
      <c r="A510">
        <v>508</v>
      </c>
      <c r="B510">
        <f t="shared" ca="1" si="14"/>
        <v>0.26885149155673949</v>
      </c>
      <c r="C510" s="1">
        <f t="shared" ca="1" si="15"/>
        <v>177.68596836078191</v>
      </c>
    </row>
    <row r="511" spans="1:3" x14ac:dyDescent="0.25">
      <c r="A511">
        <v>509</v>
      </c>
      <c r="B511">
        <f t="shared" ca="1" si="14"/>
        <v>0.27958273258109034</v>
      </c>
      <c r="C511" s="1">
        <f t="shared" ca="1" si="15"/>
        <v>177.91142933716895</v>
      </c>
    </row>
    <row r="512" spans="1:3" x14ac:dyDescent="0.25">
      <c r="A512">
        <v>510</v>
      </c>
      <c r="B512">
        <f t="shared" ca="1" si="14"/>
        <v>0.72237029472685232</v>
      </c>
      <c r="C512" s="1">
        <f t="shared" ca="1" si="15"/>
        <v>186.12928207971132</v>
      </c>
    </row>
    <row r="513" spans="1:3" x14ac:dyDescent="0.25">
      <c r="A513">
        <v>511</v>
      </c>
      <c r="B513">
        <f t="shared" ca="1" si="14"/>
        <v>0.42975978155505379</v>
      </c>
      <c r="C513" s="1">
        <f t="shared" ca="1" si="15"/>
        <v>180.76109957513677</v>
      </c>
    </row>
    <row r="514" spans="1:3" x14ac:dyDescent="0.25">
      <c r="A514">
        <v>512</v>
      </c>
      <c r="B514">
        <f t="shared" ca="1" si="14"/>
        <v>0.68599507787889358</v>
      </c>
      <c r="C514" s="1">
        <f t="shared" ca="1" si="15"/>
        <v>185.39170935428183</v>
      </c>
    </row>
    <row r="515" spans="1:3" x14ac:dyDescent="0.25">
      <c r="A515">
        <v>513</v>
      </c>
      <c r="B515">
        <f t="shared" ca="1" si="14"/>
        <v>0.24725376625759643</v>
      </c>
      <c r="C515" s="1">
        <f t="shared" ca="1" si="15"/>
        <v>177.2178998011934</v>
      </c>
    </row>
    <row r="516" spans="1:3" x14ac:dyDescent="0.25">
      <c r="A516">
        <v>514</v>
      </c>
      <c r="B516">
        <f t="shared" ref="B516:B579" ca="1" si="16">RAND()</f>
        <v>0.89723667189466116</v>
      </c>
      <c r="C516" s="1">
        <f t="shared" ref="C516:C579" ca="1" si="17">_xlfn.NORM.INV(B516,$E$1,$E$2)</f>
        <v>190.86173460786424</v>
      </c>
    </row>
    <row r="517" spans="1:3" x14ac:dyDescent="0.25">
      <c r="A517">
        <v>515</v>
      </c>
      <c r="B517">
        <f t="shared" ca="1" si="16"/>
        <v>0.13199228270444263</v>
      </c>
      <c r="C517" s="1">
        <f t="shared" ca="1" si="17"/>
        <v>174.18084021510035</v>
      </c>
    </row>
    <row r="518" spans="1:3" x14ac:dyDescent="0.25">
      <c r="A518">
        <v>516</v>
      </c>
      <c r="B518">
        <f t="shared" ca="1" si="16"/>
        <v>0.33257086413397807</v>
      </c>
      <c r="C518" s="1">
        <f t="shared" ca="1" si="17"/>
        <v>178.97022325177508</v>
      </c>
    </row>
    <row r="519" spans="1:3" x14ac:dyDescent="0.25">
      <c r="A519">
        <v>517</v>
      </c>
      <c r="B519">
        <f t="shared" ca="1" si="16"/>
        <v>0.85662856708731894</v>
      </c>
      <c r="C519" s="1">
        <f t="shared" ca="1" si="17"/>
        <v>189.45705863885021</v>
      </c>
    </row>
    <row r="520" spans="1:3" x14ac:dyDescent="0.25">
      <c r="A520">
        <v>518</v>
      </c>
      <c r="B520">
        <f t="shared" ca="1" si="16"/>
        <v>0.75776358239792685</v>
      </c>
      <c r="C520" s="1">
        <f t="shared" ca="1" si="17"/>
        <v>186.89388710864353</v>
      </c>
    </row>
    <row r="521" spans="1:3" x14ac:dyDescent="0.25">
      <c r="A521">
        <v>519</v>
      </c>
      <c r="B521">
        <f t="shared" ca="1" si="16"/>
        <v>0.69707183540688378</v>
      </c>
      <c r="C521" s="1">
        <f t="shared" ca="1" si="17"/>
        <v>185.61198075720051</v>
      </c>
    </row>
    <row r="522" spans="1:3" x14ac:dyDescent="0.25">
      <c r="A522">
        <v>520</v>
      </c>
      <c r="B522">
        <f t="shared" ca="1" si="16"/>
        <v>0.26597952082501519</v>
      </c>
      <c r="C522" s="1">
        <f t="shared" ca="1" si="17"/>
        <v>177.62487183787695</v>
      </c>
    </row>
    <row r="523" spans="1:3" x14ac:dyDescent="0.25">
      <c r="A523">
        <v>521</v>
      </c>
      <c r="B523">
        <f t="shared" ca="1" si="16"/>
        <v>0.38570918964748691</v>
      </c>
      <c r="C523" s="1">
        <f t="shared" ca="1" si="17"/>
        <v>179.96635933043655</v>
      </c>
    </row>
    <row r="524" spans="1:3" x14ac:dyDescent="0.25">
      <c r="A524">
        <v>522</v>
      </c>
      <c r="B524">
        <f t="shared" ca="1" si="16"/>
        <v>0.63172281283199638</v>
      </c>
      <c r="C524" s="1">
        <f t="shared" ca="1" si="17"/>
        <v>184.35493810014233</v>
      </c>
    </row>
    <row r="525" spans="1:3" x14ac:dyDescent="0.25">
      <c r="A525">
        <v>523</v>
      </c>
      <c r="B525">
        <f t="shared" ca="1" si="16"/>
        <v>0.7690303454898183</v>
      </c>
      <c r="C525" s="1">
        <f t="shared" ca="1" si="17"/>
        <v>187.14960078765793</v>
      </c>
    </row>
    <row r="526" spans="1:3" x14ac:dyDescent="0.25">
      <c r="A526">
        <v>524</v>
      </c>
      <c r="B526">
        <f t="shared" ca="1" si="16"/>
        <v>0.48628975627595128</v>
      </c>
      <c r="C526" s="1">
        <f t="shared" ca="1" si="17"/>
        <v>181.75938723491637</v>
      </c>
    </row>
    <row r="527" spans="1:3" x14ac:dyDescent="0.25">
      <c r="A527">
        <v>525</v>
      </c>
      <c r="B527">
        <f t="shared" ca="1" si="16"/>
        <v>0.5916320233612371</v>
      </c>
      <c r="C527" s="1">
        <f t="shared" ca="1" si="17"/>
        <v>183.62221612140968</v>
      </c>
    </row>
    <row r="528" spans="1:3" x14ac:dyDescent="0.25">
      <c r="A528">
        <v>526</v>
      </c>
      <c r="B528">
        <f t="shared" ca="1" si="16"/>
        <v>0.35774061693332748</v>
      </c>
      <c r="C528" s="1">
        <f t="shared" ca="1" si="17"/>
        <v>179.44846774788903</v>
      </c>
    </row>
    <row r="529" spans="1:3" x14ac:dyDescent="0.25">
      <c r="A529">
        <v>527</v>
      </c>
      <c r="B529">
        <f t="shared" ca="1" si="16"/>
        <v>0.91143874995624086</v>
      </c>
      <c r="C529" s="1">
        <f t="shared" ca="1" si="17"/>
        <v>191.44767602581942</v>
      </c>
    </row>
    <row r="530" spans="1:3" x14ac:dyDescent="0.25">
      <c r="A530">
        <v>528</v>
      </c>
      <c r="B530">
        <f t="shared" ca="1" si="16"/>
        <v>0.52023285138679043</v>
      </c>
      <c r="C530" s="1">
        <f t="shared" ca="1" si="17"/>
        <v>182.35516598931267</v>
      </c>
    </row>
    <row r="531" spans="1:3" x14ac:dyDescent="0.25">
      <c r="A531">
        <v>529</v>
      </c>
      <c r="B531">
        <f t="shared" ca="1" si="16"/>
        <v>0.99458833038974714</v>
      </c>
      <c r="C531" s="1">
        <f t="shared" ca="1" si="17"/>
        <v>199.83845968162535</v>
      </c>
    </row>
    <row r="532" spans="1:3" x14ac:dyDescent="0.25">
      <c r="A532">
        <v>530</v>
      </c>
      <c r="B532">
        <f t="shared" ca="1" si="16"/>
        <v>0.95499418121307433</v>
      </c>
      <c r="C532" s="1">
        <f t="shared" ca="1" si="17"/>
        <v>193.86735427712077</v>
      </c>
    </row>
    <row r="533" spans="1:3" x14ac:dyDescent="0.25">
      <c r="A533">
        <v>531</v>
      </c>
      <c r="B533">
        <f t="shared" ca="1" si="16"/>
        <v>0.46234951878835251</v>
      </c>
      <c r="C533" s="1">
        <f t="shared" ca="1" si="17"/>
        <v>181.33838592376509</v>
      </c>
    </row>
    <row r="534" spans="1:3" x14ac:dyDescent="0.25">
      <c r="A534">
        <v>532</v>
      </c>
      <c r="B534">
        <f t="shared" ca="1" si="16"/>
        <v>0.28956987766458164</v>
      </c>
      <c r="C534" s="1">
        <f t="shared" ca="1" si="17"/>
        <v>178.11750804793397</v>
      </c>
    </row>
    <row r="535" spans="1:3" x14ac:dyDescent="0.25">
      <c r="A535">
        <v>533</v>
      </c>
      <c r="B535">
        <f t="shared" ca="1" si="16"/>
        <v>6.399997133001023E-2</v>
      </c>
      <c r="C535" s="1">
        <f t="shared" ca="1" si="17"/>
        <v>171.34574470586693</v>
      </c>
    </row>
    <row r="536" spans="1:3" x14ac:dyDescent="0.25">
      <c r="A536">
        <v>534</v>
      </c>
      <c r="B536">
        <f t="shared" ca="1" si="16"/>
        <v>0.96833291433860758</v>
      </c>
      <c r="C536" s="1">
        <f t="shared" ca="1" si="17"/>
        <v>194.99786768520281</v>
      </c>
    </row>
    <row r="537" spans="1:3" x14ac:dyDescent="0.25">
      <c r="A537">
        <v>535</v>
      </c>
      <c r="B537">
        <f t="shared" ca="1" si="16"/>
        <v>0.16612682137903789</v>
      </c>
      <c r="C537" s="1">
        <f t="shared" ca="1" si="17"/>
        <v>175.21290851005429</v>
      </c>
    </row>
    <row r="538" spans="1:3" x14ac:dyDescent="0.25">
      <c r="A538">
        <v>536</v>
      </c>
      <c r="B538">
        <f t="shared" ca="1" si="16"/>
        <v>0.99272107401179321</v>
      </c>
      <c r="C538" s="1">
        <f t="shared" ca="1" si="17"/>
        <v>199.10236794601852</v>
      </c>
    </row>
    <row r="539" spans="1:3" x14ac:dyDescent="0.25">
      <c r="A539">
        <v>537</v>
      </c>
      <c r="B539">
        <f t="shared" ca="1" si="16"/>
        <v>0.99749829995005379</v>
      </c>
      <c r="C539" s="1">
        <f t="shared" ca="1" si="17"/>
        <v>201.64770347595743</v>
      </c>
    </row>
    <row r="540" spans="1:3" x14ac:dyDescent="0.25">
      <c r="A540">
        <v>538</v>
      </c>
      <c r="B540">
        <f t="shared" ca="1" si="16"/>
        <v>1.0938231741264293E-4</v>
      </c>
      <c r="C540" s="1">
        <f t="shared" ca="1" si="17"/>
        <v>156.1259015133229</v>
      </c>
    </row>
    <row r="541" spans="1:3" x14ac:dyDescent="0.25">
      <c r="A541">
        <v>539</v>
      </c>
      <c r="B541">
        <f t="shared" ca="1" si="16"/>
        <v>0.50398626075788866</v>
      </c>
      <c r="C541" s="1">
        <f t="shared" ca="1" si="17"/>
        <v>182.06994568141585</v>
      </c>
    </row>
    <row r="542" spans="1:3" x14ac:dyDescent="0.25">
      <c r="A542">
        <v>540</v>
      </c>
      <c r="B542">
        <f t="shared" ca="1" si="16"/>
        <v>0.83259182975799007</v>
      </c>
      <c r="C542" s="1">
        <f t="shared" ca="1" si="17"/>
        <v>188.7512062115639</v>
      </c>
    </row>
    <row r="543" spans="1:3" x14ac:dyDescent="0.25">
      <c r="A543">
        <v>541</v>
      </c>
      <c r="B543">
        <f t="shared" ca="1" si="16"/>
        <v>0.3946754282700683</v>
      </c>
      <c r="C543" s="1">
        <f t="shared" ca="1" si="17"/>
        <v>180.12992440556314</v>
      </c>
    </row>
    <row r="544" spans="1:3" x14ac:dyDescent="0.25">
      <c r="A544">
        <v>542</v>
      </c>
      <c r="B544">
        <f t="shared" ca="1" si="16"/>
        <v>0.8270070119292785</v>
      </c>
      <c r="C544" s="1">
        <f t="shared" ca="1" si="17"/>
        <v>188.59682613928902</v>
      </c>
    </row>
    <row r="545" spans="1:3" x14ac:dyDescent="0.25">
      <c r="A545">
        <v>543</v>
      </c>
      <c r="B545">
        <f t="shared" ca="1" si="16"/>
        <v>0.86425782098354587</v>
      </c>
      <c r="C545" s="1">
        <f t="shared" ca="1" si="17"/>
        <v>189.69755465315586</v>
      </c>
    </row>
    <row r="546" spans="1:3" x14ac:dyDescent="0.25">
      <c r="A546">
        <v>544</v>
      </c>
      <c r="B546">
        <f t="shared" ca="1" si="16"/>
        <v>6.2548741894038473E-2</v>
      </c>
      <c r="C546" s="1">
        <f t="shared" ca="1" si="17"/>
        <v>171.26392963758161</v>
      </c>
    </row>
    <row r="547" spans="1:3" x14ac:dyDescent="0.25">
      <c r="A547">
        <v>545</v>
      </c>
      <c r="B547">
        <f t="shared" ca="1" si="16"/>
        <v>0.89546055669178359</v>
      </c>
      <c r="C547" s="1">
        <f t="shared" ca="1" si="17"/>
        <v>190.79271601779894</v>
      </c>
    </row>
    <row r="548" spans="1:3" x14ac:dyDescent="0.25">
      <c r="A548">
        <v>546</v>
      </c>
      <c r="B548">
        <f t="shared" ca="1" si="16"/>
        <v>0.25434109670543559</v>
      </c>
      <c r="C548" s="1">
        <f t="shared" ca="1" si="17"/>
        <v>177.3737627293601</v>
      </c>
    </row>
    <row r="549" spans="1:3" x14ac:dyDescent="0.25">
      <c r="A549">
        <v>547</v>
      </c>
      <c r="B549">
        <f t="shared" ca="1" si="16"/>
        <v>0.35733572664518676</v>
      </c>
      <c r="C549" s="1">
        <f t="shared" ca="1" si="17"/>
        <v>179.44087389379612</v>
      </c>
    </row>
    <row r="550" spans="1:3" x14ac:dyDescent="0.25">
      <c r="A550">
        <v>548</v>
      </c>
      <c r="B550">
        <f t="shared" ca="1" si="16"/>
        <v>0.71213798269368611</v>
      </c>
      <c r="C550" s="1">
        <f t="shared" ca="1" si="17"/>
        <v>185.91749006350003</v>
      </c>
    </row>
    <row r="551" spans="1:3" x14ac:dyDescent="0.25">
      <c r="A551">
        <v>549</v>
      </c>
      <c r="B551">
        <f t="shared" ca="1" si="16"/>
        <v>0.79622318770543432</v>
      </c>
      <c r="C551" s="1">
        <f t="shared" ca="1" si="17"/>
        <v>187.79744474274946</v>
      </c>
    </row>
    <row r="552" spans="1:3" x14ac:dyDescent="0.25">
      <c r="A552">
        <v>550</v>
      </c>
      <c r="B552">
        <f t="shared" ca="1" si="16"/>
        <v>0.5867373495663496</v>
      </c>
      <c r="C552" s="1">
        <f t="shared" ca="1" si="17"/>
        <v>183.53412101120679</v>
      </c>
    </row>
    <row r="553" spans="1:3" x14ac:dyDescent="0.25">
      <c r="A553">
        <v>551</v>
      </c>
      <c r="B553">
        <f t="shared" ca="1" si="16"/>
        <v>0.98202715412785868</v>
      </c>
      <c r="C553" s="1">
        <f t="shared" ca="1" si="17"/>
        <v>196.68278857976102</v>
      </c>
    </row>
    <row r="554" spans="1:3" x14ac:dyDescent="0.25">
      <c r="A554">
        <v>552</v>
      </c>
      <c r="B554">
        <f t="shared" ca="1" si="16"/>
        <v>0.40734441716239589</v>
      </c>
      <c r="C554" s="1">
        <f t="shared" ca="1" si="17"/>
        <v>180.35932963318996</v>
      </c>
    </row>
    <row r="555" spans="1:3" x14ac:dyDescent="0.25">
      <c r="A555">
        <v>553</v>
      </c>
      <c r="B555">
        <f t="shared" ca="1" si="16"/>
        <v>0.1258272424272745</v>
      </c>
      <c r="C555" s="1">
        <f t="shared" ca="1" si="17"/>
        <v>173.9756197728409</v>
      </c>
    </row>
    <row r="556" spans="1:3" x14ac:dyDescent="0.25">
      <c r="A556">
        <v>554</v>
      </c>
      <c r="B556">
        <f t="shared" ca="1" si="16"/>
        <v>0.71631191564536445</v>
      </c>
      <c r="C556" s="1">
        <f t="shared" ca="1" si="17"/>
        <v>186.00344005315324</v>
      </c>
    </row>
    <row r="557" spans="1:3" x14ac:dyDescent="0.25">
      <c r="A557">
        <v>555</v>
      </c>
      <c r="B557">
        <f t="shared" ca="1" si="16"/>
        <v>0.68258531961624613</v>
      </c>
      <c r="C557" s="1">
        <f t="shared" ca="1" si="17"/>
        <v>185.32458372211423</v>
      </c>
    </row>
    <row r="558" spans="1:3" x14ac:dyDescent="0.25">
      <c r="A558">
        <v>556</v>
      </c>
      <c r="B558">
        <f t="shared" ca="1" si="16"/>
        <v>0.8558576943665559</v>
      </c>
      <c r="C558" s="1">
        <f t="shared" ca="1" si="17"/>
        <v>189.43324563470378</v>
      </c>
    </row>
    <row r="559" spans="1:3" x14ac:dyDescent="0.25">
      <c r="A559">
        <v>557</v>
      </c>
      <c r="B559">
        <f t="shared" ca="1" si="16"/>
        <v>0.6916740054580548</v>
      </c>
      <c r="C559" s="1">
        <f t="shared" ca="1" si="17"/>
        <v>185.50420669617685</v>
      </c>
    </row>
    <row r="560" spans="1:3" x14ac:dyDescent="0.25">
      <c r="A560">
        <v>558</v>
      </c>
      <c r="B560">
        <f t="shared" ca="1" si="16"/>
        <v>0.66973494446747506</v>
      </c>
      <c r="C560" s="1">
        <f t="shared" ca="1" si="17"/>
        <v>185.07426970538037</v>
      </c>
    </row>
    <row r="561" spans="1:3" x14ac:dyDescent="0.25">
      <c r="A561">
        <v>559</v>
      </c>
      <c r="B561">
        <f t="shared" ca="1" si="16"/>
        <v>0.91978465054622005</v>
      </c>
      <c r="C561" s="1">
        <f t="shared" ca="1" si="17"/>
        <v>191.82537142093378</v>
      </c>
    </row>
    <row r="562" spans="1:3" x14ac:dyDescent="0.25">
      <c r="A562">
        <v>560</v>
      </c>
      <c r="B562">
        <f t="shared" ca="1" si="16"/>
        <v>0.45858580176103869</v>
      </c>
      <c r="C562" s="1">
        <f t="shared" ca="1" si="17"/>
        <v>181.27201989040597</v>
      </c>
    </row>
    <row r="563" spans="1:3" x14ac:dyDescent="0.25">
      <c r="A563">
        <v>561</v>
      </c>
      <c r="B563">
        <f t="shared" ca="1" si="16"/>
        <v>0.43731391122805297</v>
      </c>
      <c r="C563" s="1">
        <f t="shared" ca="1" si="17"/>
        <v>180.89551924494643</v>
      </c>
    </row>
    <row r="564" spans="1:3" x14ac:dyDescent="0.25">
      <c r="A564">
        <v>562</v>
      </c>
      <c r="B564">
        <f t="shared" ca="1" si="16"/>
        <v>0.24599991725696724</v>
      </c>
      <c r="C564" s="1">
        <f t="shared" ca="1" si="17"/>
        <v>177.19007915400894</v>
      </c>
    </row>
    <row r="565" spans="1:3" x14ac:dyDescent="0.25">
      <c r="A565">
        <v>563</v>
      </c>
      <c r="B565">
        <f t="shared" ca="1" si="16"/>
        <v>0.70310957351861836</v>
      </c>
      <c r="C565" s="1">
        <f t="shared" ca="1" si="17"/>
        <v>185.73355588684817</v>
      </c>
    </row>
    <row r="566" spans="1:3" x14ac:dyDescent="0.25">
      <c r="A566">
        <v>564</v>
      </c>
      <c r="B566">
        <f t="shared" ca="1" si="16"/>
        <v>0.53800233527667873</v>
      </c>
      <c r="C566" s="1">
        <f t="shared" ca="1" si="17"/>
        <v>182.66781574597746</v>
      </c>
    </row>
    <row r="567" spans="1:3" x14ac:dyDescent="0.25">
      <c r="A567">
        <v>565</v>
      </c>
      <c r="B567">
        <f t="shared" ca="1" si="16"/>
        <v>0.41794072969019413</v>
      </c>
      <c r="C567" s="1">
        <f t="shared" ca="1" si="17"/>
        <v>180.54984911493418</v>
      </c>
    </row>
    <row r="568" spans="1:3" x14ac:dyDescent="0.25">
      <c r="A568">
        <v>566</v>
      </c>
      <c r="B568">
        <f t="shared" ca="1" si="16"/>
        <v>0.31118396754044408</v>
      </c>
      <c r="C568" s="1">
        <f t="shared" ca="1" si="17"/>
        <v>178.55251993903383</v>
      </c>
    </row>
    <row r="569" spans="1:3" x14ac:dyDescent="0.25">
      <c r="A569">
        <v>567</v>
      </c>
      <c r="B569">
        <f t="shared" ca="1" si="16"/>
        <v>0.44868512719545151</v>
      </c>
      <c r="C569" s="1">
        <f t="shared" ca="1" si="17"/>
        <v>181.09711151499997</v>
      </c>
    </row>
    <row r="570" spans="1:3" x14ac:dyDescent="0.25">
      <c r="A570">
        <v>568</v>
      </c>
      <c r="B570">
        <f t="shared" ca="1" si="16"/>
        <v>0.61977078543841169</v>
      </c>
      <c r="C570" s="1">
        <f t="shared" ca="1" si="17"/>
        <v>184.13415190867764</v>
      </c>
    </row>
    <row r="571" spans="1:3" x14ac:dyDescent="0.25">
      <c r="A571">
        <v>569</v>
      </c>
      <c r="B571">
        <f t="shared" ca="1" si="16"/>
        <v>0.2310756065216647</v>
      </c>
      <c r="C571" s="1">
        <f t="shared" ca="1" si="17"/>
        <v>176.85283567549558</v>
      </c>
    </row>
    <row r="572" spans="1:3" x14ac:dyDescent="0.25">
      <c r="A572">
        <v>570</v>
      </c>
      <c r="B572">
        <f t="shared" ca="1" si="16"/>
        <v>0.9902096198585425</v>
      </c>
      <c r="C572" s="1">
        <f t="shared" ca="1" si="17"/>
        <v>198.34000080016139</v>
      </c>
    </row>
    <row r="573" spans="1:3" x14ac:dyDescent="0.25">
      <c r="A573">
        <v>571</v>
      </c>
      <c r="B573">
        <f t="shared" ca="1" si="16"/>
        <v>0.68204620084027356</v>
      </c>
      <c r="C573" s="1">
        <f t="shared" ca="1" si="17"/>
        <v>185.31399854293102</v>
      </c>
    </row>
    <row r="574" spans="1:3" x14ac:dyDescent="0.25">
      <c r="A574">
        <v>572</v>
      </c>
      <c r="B574">
        <f t="shared" ca="1" si="16"/>
        <v>0.21163250439872505</v>
      </c>
      <c r="C574" s="1">
        <f t="shared" ca="1" si="17"/>
        <v>176.39461240817573</v>
      </c>
    </row>
    <row r="575" spans="1:3" x14ac:dyDescent="0.25">
      <c r="A575">
        <v>573</v>
      </c>
      <c r="B575">
        <f t="shared" ca="1" si="16"/>
        <v>7.4447926536559406E-3</v>
      </c>
      <c r="C575" s="1">
        <f t="shared" ca="1" si="17"/>
        <v>164.9546250353323</v>
      </c>
    </row>
    <row r="576" spans="1:3" x14ac:dyDescent="0.25">
      <c r="A576">
        <v>574</v>
      </c>
      <c r="B576">
        <f t="shared" ca="1" si="16"/>
        <v>0.85149355556643747</v>
      </c>
      <c r="C576" s="1">
        <f t="shared" ca="1" si="17"/>
        <v>189.30002376100731</v>
      </c>
    </row>
    <row r="577" spans="1:3" x14ac:dyDescent="0.25">
      <c r="A577">
        <v>575</v>
      </c>
      <c r="B577">
        <f t="shared" ca="1" si="16"/>
        <v>0.54651621702900677</v>
      </c>
      <c r="C577" s="1">
        <f t="shared" ca="1" si="17"/>
        <v>182.81805030126162</v>
      </c>
    </row>
    <row r="578" spans="1:3" x14ac:dyDescent="0.25">
      <c r="A578">
        <v>576</v>
      </c>
      <c r="B578">
        <f t="shared" ca="1" si="16"/>
        <v>0.39840531830413073</v>
      </c>
      <c r="C578" s="1">
        <f t="shared" ca="1" si="17"/>
        <v>180.19766161973567</v>
      </c>
    </row>
    <row r="579" spans="1:3" x14ac:dyDescent="0.25">
      <c r="A579">
        <v>577</v>
      </c>
      <c r="B579">
        <f t="shared" ca="1" si="16"/>
        <v>0.43779250484767718</v>
      </c>
      <c r="C579" s="1">
        <f t="shared" ca="1" si="17"/>
        <v>180.9040212107243</v>
      </c>
    </row>
    <row r="580" spans="1:3" x14ac:dyDescent="0.25">
      <c r="A580">
        <v>578</v>
      </c>
      <c r="B580">
        <f t="shared" ref="B580:B643" ca="1" si="18">RAND()</f>
        <v>0.64164722289546638</v>
      </c>
      <c r="C580" s="1">
        <f t="shared" ref="C580:C643" ca="1" si="19">_xlfn.NORM.INV(B580,$E$1,$E$2)</f>
        <v>184.5400566775177</v>
      </c>
    </row>
    <row r="581" spans="1:3" x14ac:dyDescent="0.25">
      <c r="A581">
        <v>579</v>
      </c>
      <c r="B581">
        <f t="shared" ca="1" si="18"/>
        <v>0.3166078315087284</v>
      </c>
      <c r="C581" s="1">
        <f t="shared" ca="1" si="19"/>
        <v>178.65956020214966</v>
      </c>
    </row>
    <row r="582" spans="1:3" x14ac:dyDescent="0.25">
      <c r="A582">
        <v>580</v>
      </c>
      <c r="B582">
        <f t="shared" ca="1" si="18"/>
        <v>0.3903099826251456</v>
      </c>
      <c r="C582" s="1">
        <f t="shared" ca="1" si="19"/>
        <v>180.05042156879915</v>
      </c>
    </row>
    <row r="583" spans="1:3" x14ac:dyDescent="0.25">
      <c r="A583">
        <v>581</v>
      </c>
      <c r="B583">
        <f t="shared" ca="1" si="18"/>
        <v>0.13399147134107359</v>
      </c>
      <c r="C583" s="1">
        <f t="shared" ca="1" si="19"/>
        <v>174.24596297398611</v>
      </c>
    </row>
    <row r="584" spans="1:3" x14ac:dyDescent="0.25">
      <c r="A584">
        <v>582</v>
      </c>
      <c r="B584">
        <f t="shared" ca="1" si="18"/>
        <v>0.34593167951132864</v>
      </c>
      <c r="C584" s="1">
        <f t="shared" ca="1" si="19"/>
        <v>179.22570670658925</v>
      </c>
    </row>
    <row r="585" spans="1:3" x14ac:dyDescent="0.25">
      <c r="A585">
        <v>583</v>
      </c>
      <c r="B585">
        <f t="shared" ca="1" si="18"/>
        <v>0.14648041667501477</v>
      </c>
      <c r="C585" s="1">
        <f t="shared" ca="1" si="19"/>
        <v>174.6384602879873</v>
      </c>
    </row>
    <row r="586" spans="1:3" x14ac:dyDescent="0.25">
      <c r="A586">
        <v>584</v>
      </c>
      <c r="B586">
        <f t="shared" ca="1" si="18"/>
        <v>0.84376167382284284</v>
      </c>
      <c r="C586" s="1">
        <f t="shared" ca="1" si="19"/>
        <v>189.07027231430305</v>
      </c>
    </row>
    <row r="587" spans="1:3" x14ac:dyDescent="0.25">
      <c r="A587">
        <v>585</v>
      </c>
      <c r="B587">
        <f t="shared" ca="1" si="18"/>
        <v>0.55975122355865736</v>
      </c>
      <c r="C587" s="1">
        <f t="shared" ca="1" si="19"/>
        <v>183.05236955904778</v>
      </c>
    </row>
    <row r="588" spans="1:3" x14ac:dyDescent="0.25">
      <c r="A588">
        <v>586</v>
      </c>
      <c r="B588">
        <f t="shared" ca="1" si="18"/>
        <v>0.78517062328688059</v>
      </c>
      <c r="C588" s="1">
        <f t="shared" ca="1" si="19"/>
        <v>187.52843013251274</v>
      </c>
    </row>
    <row r="589" spans="1:3" x14ac:dyDescent="0.25">
      <c r="A589">
        <v>587</v>
      </c>
      <c r="B589">
        <f t="shared" ca="1" si="18"/>
        <v>0.86486776597412995</v>
      </c>
      <c r="C589" s="1">
        <f t="shared" ca="1" si="19"/>
        <v>189.71717603873824</v>
      </c>
    </row>
    <row r="590" spans="1:3" x14ac:dyDescent="0.25">
      <c r="A590">
        <v>588</v>
      </c>
      <c r="B590">
        <f t="shared" ca="1" si="18"/>
        <v>2.7613422736194049E-2</v>
      </c>
      <c r="C590" s="1">
        <f t="shared" ca="1" si="19"/>
        <v>168.58038910282755</v>
      </c>
    </row>
    <row r="591" spans="1:3" x14ac:dyDescent="0.25">
      <c r="A591">
        <v>589</v>
      </c>
      <c r="B591">
        <f t="shared" ca="1" si="18"/>
        <v>0.33599652660492074</v>
      </c>
      <c r="C591" s="1">
        <f t="shared" ca="1" si="19"/>
        <v>179.03610028231216</v>
      </c>
    </row>
    <row r="592" spans="1:3" x14ac:dyDescent="0.25">
      <c r="A592">
        <v>590</v>
      </c>
      <c r="B592">
        <f t="shared" ca="1" si="18"/>
        <v>0.75684018594266655</v>
      </c>
      <c r="C592" s="1">
        <f t="shared" ca="1" si="19"/>
        <v>186.87322068348323</v>
      </c>
    </row>
    <row r="593" spans="1:3" x14ac:dyDescent="0.25">
      <c r="A593">
        <v>591</v>
      </c>
      <c r="B593">
        <f t="shared" ca="1" si="18"/>
        <v>0.35014464085713515</v>
      </c>
      <c r="C593" s="1">
        <f t="shared" ca="1" si="19"/>
        <v>179.30549003045309</v>
      </c>
    </row>
    <row r="594" spans="1:3" x14ac:dyDescent="0.25">
      <c r="A594">
        <v>592</v>
      </c>
      <c r="B594">
        <f t="shared" ca="1" si="18"/>
        <v>0.17301160312387764</v>
      </c>
      <c r="C594" s="1">
        <f t="shared" ca="1" si="19"/>
        <v>175.40368306402155</v>
      </c>
    </row>
    <row r="595" spans="1:3" x14ac:dyDescent="0.25">
      <c r="A595">
        <v>593</v>
      </c>
      <c r="B595">
        <f t="shared" ca="1" si="18"/>
        <v>0.29038208693133172</v>
      </c>
      <c r="C595" s="1">
        <f t="shared" ca="1" si="19"/>
        <v>178.13411809839326</v>
      </c>
    </row>
    <row r="596" spans="1:3" x14ac:dyDescent="0.25">
      <c r="A596">
        <v>594</v>
      </c>
      <c r="B596">
        <f t="shared" ca="1" si="18"/>
        <v>0.6946644765246841</v>
      </c>
      <c r="C596" s="1">
        <f t="shared" ca="1" si="19"/>
        <v>185.56381070598539</v>
      </c>
    </row>
    <row r="597" spans="1:3" x14ac:dyDescent="0.25">
      <c r="A597">
        <v>595</v>
      </c>
      <c r="B597">
        <f t="shared" ca="1" si="18"/>
        <v>0.44407746805190496</v>
      </c>
      <c r="C597" s="1">
        <f t="shared" ca="1" si="19"/>
        <v>181.01552522104222</v>
      </c>
    </row>
    <row r="598" spans="1:3" x14ac:dyDescent="0.25">
      <c r="A598">
        <v>596</v>
      </c>
      <c r="B598">
        <f t="shared" ca="1" si="18"/>
        <v>0.92936337420220649</v>
      </c>
      <c r="C598" s="1">
        <f t="shared" ca="1" si="19"/>
        <v>192.29746244589927</v>
      </c>
    </row>
    <row r="599" spans="1:3" x14ac:dyDescent="0.25">
      <c r="A599">
        <v>597</v>
      </c>
      <c r="B599">
        <f t="shared" ca="1" si="18"/>
        <v>7.9263163983628648E-2</v>
      </c>
      <c r="C599" s="1">
        <f t="shared" ca="1" si="19"/>
        <v>172.12968339032454</v>
      </c>
    </row>
    <row r="600" spans="1:3" x14ac:dyDescent="0.25">
      <c r="A600">
        <v>598</v>
      </c>
      <c r="B600">
        <f t="shared" ca="1" si="18"/>
        <v>0.45378808390832093</v>
      </c>
      <c r="C600" s="1">
        <f t="shared" ca="1" si="19"/>
        <v>181.18732542885496</v>
      </c>
    </row>
    <row r="601" spans="1:3" x14ac:dyDescent="0.25">
      <c r="A601">
        <v>599</v>
      </c>
      <c r="B601">
        <f t="shared" ca="1" si="18"/>
        <v>0.92256626134504849</v>
      </c>
      <c r="C601" s="1">
        <f t="shared" ca="1" si="19"/>
        <v>191.95782996917785</v>
      </c>
    </row>
    <row r="602" spans="1:3" x14ac:dyDescent="0.25">
      <c r="A602">
        <v>600</v>
      </c>
      <c r="B602">
        <f t="shared" ca="1" si="18"/>
        <v>0.75024548670832736</v>
      </c>
      <c r="C602" s="1">
        <f t="shared" ca="1" si="19"/>
        <v>186.72683725607206</v>
      </c>
    </row>
    <row r="603" spans="1:3" x14ac:dyDescent="0.25">
      <c r="A603">
        <v>601</v>
      </c>
      <c r="B603">
        <f t="shared" ca="1" si="18"/>
        <v>0.42227541277127989</v>
      </c>
      <c r="C603" s="1">
        <f t="shared" ca="1" si="19"/>
        <v>180.62746929399697</v>
      </c>
    </row>
    <row r="604" spans="1:3" x14ac:dyDescent="0.25">
      <c r="A604">
        <v>602</v>
      </c>
      <c r="B604">
        <f t="shared" ca="1" si="18"/>
        <v>0.11583003012722493</v>
      </c>
      <c r="C604" s="1">
        <f t="shared" ca="1" si="19"/>
        <v>173.62734525538394</v>
      </c>
    </row>
    <row r="605" spans="1:3" x14ac:dyDescent="0.25">
      <c r="A605">
        <v>603</v>
      </c>
      <c r="B605">
        <f t="shared" ca="1" si="18"/>
        <v>0.82113158084518589</v>
      </c>
      <c r="C605" s="1">
        <f t="shared" ca="1" si="19"/>
        <v>188.43780243410535</v>
      </c>
    </row>
    <row r="606" spans="1:3" x14ac:dyDescent="0.25">
      <c r="A606">
        <v>604</v>
      </c>
      <c r="B606">
        <f t="shared" ca="1" si="18"/>
        <v>0.29449463276257604</v>
      </c>
      <c r="C606" s="1">
        <f t="shared" ca="1" si="19"/>
        <v>178.21789093568901</v>
      </c>
    </row>
    <row r="607" spans="1:3" x14ac:dyDescent="0.25">
      <c r="A607">
        <v>605</v>
      </c>
      <c r="B607">
        <f t="shared" ca="1" si="18"/>
        <v>0.40893981192728124</v>
      </c>
      <c r="C607" s="1">
        <f t="shared" ca="1" si="19"/>
        <v>180.38808885661084</v>
      </c>
    </row>
    <row r="608" spans="1:3" x14ac:dyDescent="0.25">
      <c r="A608">
        <v>606</v>
      </c>
      <c r="B608">
        <f t="shared" ca="1" si="18"/>
        <v>0.6195884182598328</v>
      </c>
      <c r="C608" s="1">
        <f t="shared" ca="1" si="19"/>
        <v>184.13080003960968</v>
      </c>
    </row>
    <row r="609" spans="1:3" x14ac:dyDescent="0.25">
      <c r="A609">
        <v>607</v>
      </c>
      <c r="B609">
        <f t="shared" ca="1" si="18"/>
        <v>0.86063419225104387</v>
      </c>
      <c r="C609" s="1">
        <f t="shared" ca="1" si="19"/>
        <v>189.58221141280424</v>
      </c>
    </row>
    <row r="610" spans="1:3" x14ac:dyDescent="0.25">
      <c r="A610">
        <v>608</v>
      </c>
      <c r="B610">
        <f t="shared" ca="1" si="18"/>
        <v>0.25509632028068918</v>
      </c>
      <c r="C610" s="1">
        <f t="shared" ca="1" si="19"/>
        <v>177.39023566730887</v>
      </c>
    </row>
    <row r="611" spans="1:3" x14ac:dyDescent="0.25">
      <c r="A611">
        <v>609</v>
      </c>
      <c r="B611">
        <f t="shared" ca="1" si="18"/>
        <v>0.59892496835957632</v>
      </c>
      <c r="C611" s="1">
        <f t="shared" ca="1" si="19"/>
        <v>183.75395845155052</v>
      </c>
    </row>
    <row r="612" spans="1:3" x14ac:dyDescent="0.25">
      <c r="A612">
        <v>610</v>
      </c>
      <c r="B612">
        <f t="shared" ca="1" si="18"/>
        <v>0.55662287445505043</v>
      </c>
      <c r="C612" s="1">
        <f t="shared" ca="1" si="19"/>
        <v>182.99688695368914</v>
      </c>
    </row>
    <row r="613" spans="1:3" x14ac:dyDescent="0.25">
      <c r="A613">
        <v>611</v>
      </c>
      <c r="B613">
        <f t="shared" ca="1" si="18"/>
        <v>0.90017363318993393</v>
      </c>
      <c r="C613" s="1">
        <f t="shared" ca="1" si="19"/>
        <v>190.97779096042174</v>
      </c>
    </row>
    <row r="614" spans="1:3" x14ac:dyDescent="0.25">
      <c r="A614">
        <v>612</v>
      </c>
      <c r="B614">
        <f t="shared" ca="1" si="18"/>
        <v>0.96525525997134731</v>
      </c>
      <c r="C614" s="1">
        <f t="shared" ca="1" si="19"/>
        <v>194.70656858474041</v>
      </c>
    </row>
    <row r="615" spans="1:3" x14ac:dyDescent="0.25">
      <c r="A615">
        <v>613</v>
      </c>
      <c r="B615">
        <f t="shared" ca="1" si="18"/>
        <v>0.54546636551991012</v>
      </c>
      <c r="C615" s="1">
        <f t="shared" ca="1" si="19"/>
        <v>182.79950581665955</v>
      </c>
    </row>
    <row r="616" spans="1:3" x14ac:dyDescent="0.25">
      <c r="A616">
        <v>614</v>
      </c>
      <c r="B616">
        <f t="shared" ca="1" si="18"/>
        <v>0.30769468117672005</v>
      </c>
      <c r="C616" s="1">
        <f t="shared" ca="1" si="19"/>
        <v>178.48323168437472</v>
      </c>
    </row>
    <row r="617" spans="1:3" x14ac:dyDescent="0.25">
      <c r="A617">
        <v>615</v>
      </c>
      <c r="B617">
        <f t="shared" ca="1" si="18"/>
        <v>0.44042778919794345</v>
      </c>
      <c r="C617" s="1">
        <f t="shared" ca="1" si="19"/>
        <v>180.95080705933137</v>
      </c>
    </row>
    <row r="618" spans="1:3" x14ac:dyDescent="0.25">
      <c r="A618">
        <v>616</v>
      </c>
      <c r="B618">
        <f t="shared" ca="1" si="18"/>
        <v>0.76566713018070165</v>
      </c>
      <c r="C618" s="1">
        <f t="shared" ca="1" si="19"/>
        <v>187.07256182757629</v>
      </c>
    </row>
    <row r="619" spans="1:3" x14ac:dyDescent="0.25">
      <c r="A619">
        <v>617</v>
      </c>
      <c r="B619">
        <f t="shared" ca="1" si="18"/>
        <v>0.61827376749041696</v>
      </c>
      <c r="C619" s="1">
        <f t="shared" ca="1" si="19"/>
        <v>184.10665144224365</v>
      </c>
    </row>
    <row r="620" spans="1:3" x14ac:dyDescent="0.25">
      <c r="A620">
        <v>618</v>
      </c>
      <c r="B620">
        <f t="shared" ca="1" si="18"/>
        <v>0.4028550135750335</v>
      </c>
      <c r="C620" s="1">
        <f t="shared" ca="1" si="19"/>
        <v>180.2782513379845</v>
      </c>
    </row>
    <row r="621" spans="1:3" x14ac:dyDescent="0.25">
      <c r="A621">
        <v>619</v>
      </c>
      <c r="B621">
        <f t="shared" ca="1" si="18"/>
        <v>0.56723512614127747</v>
      </c>
      <c r="C621" s="1">
        <f t="shared" ca="1" si="19"/>
        <v>183.18537525736929</v>
      </c>
    </row>
    <row r="622" spans="1:3" x14ac:dyDescent="0.25">
      <c r="A622">
        <v>620</v>
      </c>
      <c r="B622">
        <f t="shared" ca="1" si="18"/>
        <v>0.20124048442556663</v>
      </c>
      <c r="C622" s="1">
        <f t="shared" ca="1" si="19"/>
        <v>176.13961010584882</v>
      </c>
    </row>
    <row r="623" spans="1:3" x14ac:dyDescent="0.25">
      <c r="A623">
        <v>621</v>
      </c>
      <c r="B623">
        <f t="shared" ca="1" si="18"/>
        <v>0.47691446790357317</v>
      </c>
      <c r="C623" s="1">
        <f t="shared" ca="1" si="19"/>
        <v>181.59470573572614</v>
      </c>
    </row>
    <row r="624" spans="1:3" x14ac:dyDescent="0.25">
      <c r="A624">
        <v>622</v>
      </c>
      <c r="B624">
        <f t="shared" ca="1" si="18"/>
        <v>0.67350038478037288</v>
      </c>
      <c r="C624" s="1">
        <f t="shared" ca="1" si="19"/>
        <v>185.14719667714161</v>
      </c>
    </row>
    <row r="625" spans="1:3" x14ac:dyDescent="0.25">
      <c r="A625">
        <v>623</v>
      </c>
      <c r="B625">
        <f t="shared" ca="1" si="18"/>
        <v>0.55334276341411637</v>
      </c>
      <c r="C625" s="1">
        <f t="shared" ca="1" si="19"/>
        <v>182.93877990634434</v>
      </c>
    </row>
    <row r="626" spans="1:3" x14ac:dyDescent="0.25">
      <c r="A626">
        <v>624</v>
      </c>
      <c r="B626">
        <f t="shared" ca="1" si="18"/>
        <v>0.11712244523456217</v>
      </c>
      <c r="C626" s="1">
        <f t="shared" ca="1" si="19"/>
        <v>173.67353416478474</v>
      </c>
    </row>
    <row r="627" spans="1:3" x14ac:dyDescent="0.25">
      <c r="A627">
        <v>625</v>
      </c>
      <c r="B627">
        <f t="shared" ca="1" si="18"/>
        <v>0.23876512453630072</v>
      </c>
      <c r="C627" s="1">
        <f t="shared" ca="1" si="19"/>
        <v>177.02803694473241</v>
      </c>
    </row>
    <row r="628" spans="1:3" x14ac:dyDescent="0.25">
      <c r="A628">
        <v>626</v>
      </c>
      <c r="B628">
        <f t="shared" ca="1" si="18"/>
        <v>0.67811012030668472</v>
      </c>
      <c r="C628" s="1">
        <f t="shared" ca="1" si="19"/>
        <v>185.23694390791809</v>
      </c>
    </row>
    <row r="629" spans="1:3" x14ac:dyDescent="0.25">
      <c r="A629">
        <v>627</v>
      </c>
      <c r="B629">
        <f t="shared" ca="1" si="18"/>
        <v>8.5669022052693222E-2</v>
      </c>
      <c r="C629" s="1">
        <f t="shared" ca="1" si="19"/>
        <v>172.42458069269188</v>
      </c>
    </row>
    <row r="630" spans="1:3" x14ac:dyDescent="0.25">
      <c r="A630">
        <v>628</v>
      </c>
      <c r="B630">
        <f t="shared" ca="1" si="18"/>
        <v>2.9329821506981824E-2</v>
      </c>
      <c r="C630" s="1">
        <f t="shared" ca="1" si="19"/>
        <v>168.76485055449652</v>
      </c>
    </row>
    <row r="631" spans="1:3" x14ac:dyDescent="0.25">
      <c r="A631">
        <v>629</v>
      </c>
      <c r="B631">
        <f t="shared" ca="1" si="18"/>
        <v>0.1479181711972577</v>
      </c>
      <c r="C631" s="1">
        <f t="shared" ca="1" si="19"/>
        <v>174.68217281241488</v>
      </c>
    </row>
    <row r="632" spans="1:3" x14ac:dyDescent="0.25">
      <c r="A632">
        <v>630</v>
      </c>
      <c r="B632">
        <f t="shared" ca="1" si="18"/>
        <v>0.17468747868535339</v>
      </c>
      <c r="C632" s="1">
        <f t="shared" ca="1" si="19"/>
        <v>175.44938349614168</v>
      </c>
    </row>
    <row r="633" spans="1:3" x14ac:dyDescent="0.25">
      <c r="A633">
        <v>631</v>
      </c>
      <c r="B633">
        <f t="shared" ca="1" si="18"/>
        <v>0.64420193732506348</v>
      </c>
      <c r="C633" s="1">
        <f t="shared" ca="1" si="19"/>
        <v>184.58799305850849</v>
      </c>
    </row>
    <row r="634" spans="1:3" x14ac:dyDescent="0.25">
      <c r="A634">
        <v>632</v>
      </c>
      <c r="B634">
        <f t="shared" ca="1" si="18"/>
        <v>0.23171620244357571</v>
      </c>
      <c r="C634" s="1">
        <f t="shared" ca="1" si="19"/>
        <v>176.86755350577008</v>
      </c>
    </row>
    <row r="635" spans="1:3" x14ac:dyDescent="0.25">
      <c r="A635">
        <v>633</v>
      </c>
      <c r="B635">
        <f t="shared" ca="1" si="18"/>
        <v>0.7073303815152997</v>
      </c>
      <c r="C635" s="1">
        <f t="shared" ca="1" si="19"/>
        <v>185.81921717963382</v>
      </c>
    </row>
    <row r="636" spans="1:3" x14ac:dyDescent="0.25">
      <c r="A636">
        <v>634</v>
      </c>
      <c r="B636">
        <f t="shared" ca="1" si="18"/>
        <v>0.44928634668606882</v>
      </c>
      <c r="C636" s="1">
        <f t="shared" ca="1" si="19"/>
        <v>181.10774783239455</v>
      </c>
    </row>
    <row r="637" spans="1:3" x14ac:dyDescent="0.25">
      <c r="A637">
        <v>635</v>
      </c>
      <c r="B637">
        <f t="shared" ca="1" si="18"/>
        <v>0.79186608766000965</v>
      </c>
      <c r="C637" s="1">
        <f t="shared" ca="1" si="19"/>
        <v>187.69039241440515</v>
      </c>
    </row>
    <row r="638" spans="1:3" x14ac:dyDescent="0.25">
      <c r="A638">
        <v>636</v>
      </c>
      <c r="B638">
        <f t="shared" ca="1" si="18"/>
        <v>0.57068746680382321</v>
      </c>
      <c r="C638" s="1">
        <f t="shared" ca="1" si="19"/>
        <v>183.24687270416703</v>
      </c>
    </row>
    <row r="639" spans="1:3" x14ac:dyDescent="0.25">
      <c r="A639">
        <v>637</v>
      </c>
      <c r="B639">
        <f t="shared" ca="1" si="18"/>
        <v>0.92800894715980542</v>
      </c>
      <c r="C639" s="1">
        <f t="shared" ca="1" si="19"/>
        <v>192.22785037813441</v>
      </c>
    </row>
    <row r="640" spans="1:3" x14ac:dyDescent="0.25">
      <c r="A640">
        <v>638</v>
      </c>
      <c r="B640">
        <f t="shared" ca="1" si="18"/>
        <v>0.64657731174392208</v>
      </c>
      <c r="C640" s="1">
        <f t="shared" ca="1" si="19"/>
        <v>184.63267342580363</v>
      </c>
    </row>
    <row r="641" spans="1:3" x14ac:dyDescent="0.25">
      <c r="A641">
        <v>639</v>
      </c>
      <c r="B641">
        <f t="shared" ca="1" si="18"/>
        <v>0.98976814805513125</v>
      </c>
      <c r="C641" s="1">
        <f t="shared" ca="1" si="19"/>
        <v>198.2241480542846</v>
      </c>
    </row>
    <row r="642" spans="1:3" x14ac:dyDescent="0.25">
      <c r="A642">
        <v>640</v>
      </c>
      <c r="B642">
        <f t="shared" ca="1" si="18"/>
        <v>0.95916306788958028</v>
      </c>
      <c r="C642" s="1">
        <f t="shared" ca="1" si="19"/>
        <v>194.18738795502401</v>
      </c>
    </row>
    <row r="643" spans="1:3" x14ac:dyDescent="0.25">
      <c r="A643">
        <v>641</v>
      </c>
      <c r="B643">
        <f t="shared" ca="1" si="18"/>
        <v>0.81698499802379165</v>
      </c>
      <c r="C643" s="1">
        <f t="shared" ca="1" si="19"/>
        <v>188.32754321730906</v>
      </c>
    </row>
    <row r="644" spans="1:3" x14ac:dyDescent="0.25">
      <c r="A644">
        <v>642</v>
      </c>
      <c r="B644">
        <f t="shared" ref="B644:B707" ca="1" si="20">RAND()</f>
        <v>5.6382045164259598E-2</v>
      </c>
      <c r="C644" s="1">
        <f t="shared" ref="C644:C707" ca="1" si="21">_xlfn.NORM.INV(B644,$E$1,$E$2)</f>
        <v>170.89876462140651</v>
      </c>
    </row>
    <row r="645" spans="1:3" x14ac:dyDescent="0.25">
      <c r="A645">
        <v>643</v>
      </c>
      <c r="B645">
        <f t="shared" ca="1" si="20"/>
        <v>0.6287979986757628</v>
      </c>
      <c r="C645" s="1">
        <f t="shared" ca="1" si="21"/>
        <v>184.30070045965945</v>
      </c>
    </row>
    <row r="646" spans="1:3" x14ac:dyDescent="0.25">
      <c r="A646">
        <v>644</v>
      </c>
      <c r="B646">
        <f t="shared" ca="1" si="20"/>
        <v>0.7199178854183661</v>
      </c>
      <c r="C646" s="1">
        <f t="shared" ca="1" si="21"/>
        <v>186.07818311964604</v>
      </c>
    </row>
    <row r="647" spans="1:3" x14ac:dyDescent="0.25">
      <c r="A647">
        <v>645</v>
      </c>
      <c r="B647">
        <f t="shared" ca="1" si="20"/>
        <v>0.1425115281210505</v>
      </c>
      <c r="C647" s="1">
        <f t="shared" ca="1" si="21"/>
        <v>174.51627583423971</v>
      </c>
    </row>
    <row r="648" spans="1:3" x14ac:dyDescent="0.25">
      <c r="A648">
        <v>646</v>
      </c>
      <c r="B648">
        <f t="shared" ca="1" si="20"/>
        <v>0.87078520147730665</v>
      </c>
      <c r="C648" s="1">
        <f t="shared" ca="1" si="21"/>
        <v>189.91077464365389</v>
      </c>
    </row>
    <row r="649" spans="1:3" x14ac:dyDescent="0.25">
      <c r="A649">
        <v>647</v>
      </c>
      <c r="B649">
        <f t="shared" ca="1" si="20"/>
        <v>0.65671528199849483</v>
      </c>
      <c r="C649" s="1">
        <f t="shared" ca="1" si="21"/>
        <v>184.82460467819101</v>
      </c>
    </row>
    <row r="650" spans="1:3" x14ac:dyDescent="0.25">
      <c r="A650">
        <v>648</v>
      </c>
      <c r="B650">
        <f t="shared" ca="1" si="20"/>
        <v>0.66594249161152097</v>
      </c>
      <c r="C650" s="1">
        <f t="shared" ca="1" si="21"/>
        <v>185.00115528994525</v>
      </c>
    </row>
    <row r="651" spans="1:3" x14ac:dyDescent="0.25">
      <c r="A651">
        <v>649</v>
      </c>
      <c r="B651">
        <f t="shared" ca="1" si="20"/>
        <v>0.53200405145905205</v>
      </c>
      <c r="C651" s="1">
        <f t="shared" ca="1" si="21"/>
        <v>182.56215950833902</v>
      </c>
    </row>
    <row r="652" spans="1:3" x14ac:dyDescent="0.25">
      <c r="A652">
        <v>650</v>
      </c>
      <c r="B652">
        <f t="shared" ca="1" si="20"/>
        <v>0.60215298353110747</v>
      </c>
      <c r="C652" s="1">
        <f t="shared" ca="1" si="21"/>
        <v>183.81246661392908</v>
      </c>
    </row>
    <row r="653" spans="1:3" x14ac:dyDescent="0.25">
      <c r="A653">
        <v>651</v>
      </c>
      <c r="B653">
        <f t="shared" ca="1" si="20"/>
        <v>0.8054162484841757</v>
      </c>
      <c r="C653" s="1">
        <f t="shared" ca="1" si="21"/>
        <v>188.02789658897939</v>
      </c>
    </row>
    <row r="654" spans="1:3" x14ac:dyDescent="0.25">
      <c r="A654">
        <v>652</v>
      </c>
      <c r="B654">
        <f t="shared" ca="1" si="20"/>
        <v>0.5618793369250551</v>
      </c>
      <c r="C654" s="1">
        <f t="shared" ca="1" si="21"/>
        <v>183.09015016465784</v>
      </c>
    </row>
    <row r="655" spans="1:3" x14ac:dyDescent="0.25">
      <c r="A655">
        <v>653</v>
      </c>
      <c r="B655">
        <f t="shared" ca="1" si="20"/>
        <v>0.95131966383827171</v>
      </c>
      <c r="C655" s="1">
        <f t="shared" ca="1" si="21"/>
        <v>193.60450185292021</v>
      </c>
    </row>
    <row r="656" spans="1:3" x14ac:dyDescent="0.25">
      <c r="A656">
        <v>654</v>
      </c>
      <c r="B656">
        <f t="shared" ca="1" si="20"/>
        <v>0.66163348607181327</v>
      </c>
      <c r="C656" s="1">
        <f t="shared" ca="1" si="21"/>
        <v>184.91847728669367</v>
      </c>
    </row>
    <row r="657" spans="1:3" x14ac:dyDescent="0.25">
      <c r="A657">
        <v>655</v>
      </c>
      <c r="B657">
        <f t="shared" ca="1" si="20"/>
        <v>0.19864587930494071</v>
      </c>
      <c r="C657" s="1">
        <f t="shared" ca="1" si="21"/>
        <v>176.07472450941026</v>
      </c>
    </row>
    <row r="658" spans="1:3" x14ac:dyDescent="0.25">
      <c r="A658">
        <v>656</v>
      </c>
      <c r="B658">
        <f t="shared" ca="1" si="20"/>
        <v>0.53881526216851428</v>
      </c>
      <c r="C658" s="1">
        <f t="shared" ca="1" si="21"/>
        <v>182.68214615422033</v>
      </c>
    </row>
    <row r="659" spans="1:3" x14ac:dyDescent="0.25">
      <c r="A659">
        <v>657</v>
      </c>
      <c r="B659">
        <f t="shared" ca="1" si="20"/>
        <v>0.327764290053836</v>
      </c>
      <c r="C659" s="1">
        <f t="shared" ca="1" si="21"/>
        <v>178.87733457081018</v>
      </c>
    </row>
    <row r="660" spans="1:3" x14ac:dyDescent="0.25">
      <c r="A660">
        <v>658</v>
      </c>
      <c r="B660">
        <f t="shared" ca="1" si="20"/>
        <v>0.78444379814034271</v>
      </c>
      <c r="C660" s="1">
        <f t="shared" ca="1" si="21"/>
        <v>187.51102663335834</v>
      </c>
    </row>
    <row r="661" spans="1:3" x14ac:dyDescent="0.25">
      <c r="A661">
        <v>659</v>
      </c>
      <c r="B661">
        <f t="shared" ca="1" si="20"/>
        <v>0.78327200868754998</v>
      </c>
      <c r="C661" s="1">
        <f t="shared" ca="1" si="21"/>
        <v>187.48304015332761</v>
      </c>
    </row>
    <row r="662" spans="1:3" x14ac:dyDescent="0.25">
      <c r="A662">
        <v>660</v>
      </c>
      <c r="B662">
        <f t="shared" ca="1" si="20"/>
        <v>0.10611006285714353</v>
      </c>
      <c r="C662" s="1">
        <f t="shared" ca="1" si="21"/>
        <v>173.26761280935014</v>
      </c>
    </row>
    <row r="663" spans="1:3" x14ac:dyDescent="0.25">
      <c r="A663">
        <v>661</v>
      </c>
      <c r="B663">
        <f t="shared" ca="1" si="20"/>
        <v>0.41760704726660069</v>
      </c>
      <c r="C663" s="1">
        <f t="shared" ca="1" si="21"/>
        <v>180.54386666418259</v>
      </c>
    </row>
    <row r="664" spans="1:3" x14ac:dyDescent="0.25">
      <c r="A664">
        <v>662</v>
      </c>
      <c r="B664">
        <f t="shared" ca="1" si="20"/>
        <v>0.4903192137314234</v>
      </c>
      <c r="C664" s="1">
        <f t="shared" ca="1" si="21"/>
        <v>181.8301203979984</v>
      </c>
    </row>
    <row r="665" spans="1:3" x14ac:dyDescent="0.25">
      <c r="A665">
        <v>663</v>
      </c>
      <c r="B665">
        <f t="shared" ca="1" si="20"/>
        <v>5.8813436298681077E-2</v>
      </c>
      <c r="C665" s="1">
        <f t="shared" ca="1" si="21"/>
        <v>171.04631228111813</v>
      </c>
    </row>
    <row r="666" spans="1:3" x14ac:dyDescent="0.25">
      <c r="A666">
        <v>664</v>
      </c>
      <c r="B666">
        <f t="shared" ca="1" si="20"/>
        <v>0.43392539922853357</v>
      </c>
      <c r="C666" s="1">
        <f t="shared" ca="1" si="21"/>
        <v>180.8352767192315</v>
      </c>
    </row>
    <row r="667" spans="1:3" x14ac:dyDescent="0.25">
      <c r="A667">
        <v>665</v>
      </c>
      <c r="B667">
        <f t="shared" ca="1" si="20"/>
        <v>0.80972779848512377</v>
      </c>
      <c r="C667" s="1">
        <f t="shared" ca="1" si="21"/>
        <v>188.13825558276869</v>
      </c>
    </row>
    <row r="668" spans="1:3" x14ac:dyDescent="0.25">
      <c r="A668">
        <v>666</v>
      </c>
      <c r="B668">
        <f t="shared" ca="1" si="20"/>
        <v>0.94488243419146822</v>
      </c>
      <c r="C668" s="1">
        <f t="shared" ca="1" si="21"/>
        <v>193.17996027343793</v>
      </c>
    </row>
    <row r="669" spans="1:3" x14ac:dyDescent="0.25">
      <c r="A669">
        <v>667</v>
      </c>
      <c r="B669">
        <f t="shared" ca="1" si="20"/>
        <v>0.75057742914151326</v>
      </c>
      <c r="C669" s="1">
        <f t="shared" ca="1" si="21"/>
        <v>186.73415570063301</v>
      </c>
    </row>
    <row r="670" spans="1:3" x14ac:dyDescent="0.25">
      <c r="A670">
        <v>668</v>
      </c>
      <c r="B670">
        <f t="shared" ca="1" si="20"/>
        <v>0.55577349715190949</v>
      </c>
      <c r="C670" s="1">
        <f t="shared" ca="1" si="21"/>
        <v>182.98183383501618</v>
      </c>
    </row>
    <row r="671" spans="1:3" x14ac:dyDescent="0.25">
      <c r="A671">
        <v>669</v>
      </c>
      <c r="B671">
        <f t="shared" ca="1" si="20"/>
        <v>0.40256483608181082</v>
      </c>
      <c r="C671" s="1">
        <f t="shared" ca="1" si="21"/>
        <v>180.27300291496815</v>
      </c>
    </row>
    <row r="672" spans="1:3" x14ac:dyDescent="0.25">
      <c r="A672">
        <v>670</v>
      </c>
      <c r="B672">
        <f t="shared" ca="1" si="20"/>
        <v>0.44151995545780665</v>
      </c>
      <c r="C672" s="1">
        <f t="shared" ca="1" si="21"/>
        <v>180.97018312046612</v>
      </c>
    </row>
    <row r="673" spans="1:3" x14ac:dyDescent="0.25">
      <c r="A673">
        <v>671</v>
      </c>
      <c r="B673">
        <f t="shared" ca="1" si="20"/>
        <v>0.62880249630580343</v>
      </c>
      <c r="C673" s="1">
        <f t="shared" ca="1" si="21"/>
        <v>184.30078375675771</v>
      </c>
    </row>
    <row r="674" spans="1:3" x14ac:dyDescent="0.25">
      <c r="A674">
        <v>672</v>
      </c>
      <c r="B674">
        <f t="shared" ca="1" si="20"/>
        <v>0.93424219090967719</v>
      </c>
      <c r="C674" s="1">
        <f t="shared" ca="1" si="21"/>
        <v>192.55706429672756</v>
      </c>
    </row>
    <row r="675" spans="1:3" x14ac:dyDescent="0.25">
      <c r="A675">
        <v>673</v>
      </c>
      <c r="B675">
        <f t="shared" ca="1" si="20"/>
        <v>0.25116651498323395</v>
      </c>
      <c r="C675" s="1">
        <f t="shared" ca="1" si="21"/>
        <v>177.30423610414971</v>
      </c>
    </row>
    <row r="676" spans="1:3" x14ac:dyDescent="0.25">
      <c r="A676">
        <v>674</v>
      </c>
      <c r="B676">
        <f t="shared" ca="1" si="20"/>
        <v>0.65223398316389725</v>
      </c>
      <c r="C676" s="1">
        <f t="shared" ca="1" si="21"/>
        <v>184.73951167381995</v>
      </c>
    </row>
    <row r="677" spans="1:3" x14ac:dyDescent="0.25">
      <c r="A677">
        <v>675</v>
      </c>
      <c r="B677">
        <f t="shared" ca="1" si="20"/>
        <v>0.98001739325308268</v>
      </c>
      <c r="C677" s="1">
        <f t="shared" ca="1" si="21"/>
        <v>196.37875791342</v>
      </c>
    </row>
    <row r="678" spans="1:3" x14ac:dyDescent="0.25">
      <c r="A678">
        <v>676</v>
      </c>
      <c r="B678">
        <f t="shared" ca="1" si="20"/>
        <v>0.18432634770053369</v>
      </c>
      <c r="C678" s="1">
        <f t="shared" ca="1" si="21"/>
        <v>175.70700045665205</v>
      </c>
    </row>
    <row r="679" spans="1:3" x14ac:dyDescent="0.25">
      <c r="A679">
        <v>677</v>
      </c>
      <c r="B679">
        <f t="shared" ca="1" si="20"/>
        <v>0.36066543010023722</v>
      </c>
      <c r="C679" s="1">
        <f t="shared" ca="1" si="21"/>
        <v>179.50323514288849</v>
      </c>
    </row>
    <row r="680" spans="1:3" x14ac:dyDescent="0.25">
      <c r="A680">
        <v>678</v>
      </c>
      <c r="B680">
        <f t="shared" ca="1" si="20"/>
        <v>0.81376490030125659</v>
      </c>
      <c r="C680" s="1">
        <f t="shared" ca="1" si="21"/>
        <v>188.24299097862362</v>
      </c>
    </row>
    <row r="681" spans="1:3" x14ac:dyDescent="0.25">
      <c r="A681">
        <v>679</v>
      </c>
      <c r="B681">
        <f t="shared" ca="1" si="20"/>
        <v>0.74530302613604438</v>
      </c>
      <c r="C681" s="1">
        <f t="shared" ca="1" si="21"/>
        <v>186.61847169106167</v>
      </c>
    </row>
    <row r="682" spans="1:3" x14ac:dyDescent="0.25">
      <c r="A682">
        <v>680</v>
      </c>
      <c r="B682">
        <f t="shared" ca="1" si="20"/>
        <v>0.34053124165354798</v>
      </c>
      <c r="C682" s="1">
        <f t="shared" ca="1" si="21"/>
        <v>179.12290404529736</v>
      </c>
    </row>
    <row r="683" spans="1:3" x14ac:dyDescent="0.25">
      <c r="A683">
        <v>681</v>
      </c>
      <c r="B683">
        <f t="shared" ca="1" si="20"/>
        <v>0.47317704458784637</v>
      </c>
      <c r="C683" s="1">
        <f t="shared" ca="1" si="21"/>
        <v>181.52899859058229</v>
      </c>
    </row>
    <row r="684" spans="1:3" x14ac:dyDescent="0.25">
      <c r="A684">
        <v>682</v>
      </c>
      <c r="B684">
        <f t="shared" ca="1" si="20"/>
        <v>0.95085942535617396</v>
      </c>
      <c r="C684" s="1">
        <f t="shared" ca="1" si="21"/>
        <v>193.57271025911581</v>
      </c>
    </row>
    <row r="685" spans="1:3" x14ac:dyDescent="0.25">
      <c r="A685">
        <v>683</v>
      </c>
      <c r="B685">
        <f t="shared" ca="1" si="20"/>
        <v>3.9949699936694283E-2</v>
      </c>
      <c r="C685" s="1">
        <f t="shared" ca="1" si="21"/>
        <v>169.74110947685907</v>
      </c>
    </row>
    <row r="686" spans="1:3" x14ac:dyDescent="0.25">
      <c r="A686">
        <v>684</v>
      </c>
      <c r="B686">
        <f t="shared" ca="1" si="20"/>
        <v>0.49475190926155665</v>
      </c>
      <c r="C686" s="1">
        <f t="shared" ca="1" si="21"/>
        <v>181.90791225545513</v>
      </c>
    </row>
    <row r="687" spans="1:3" x14ac:dyDescent="0.25">
      <c r="A687">
        <v>685</v>
      </c>
      <c r="B687">
        <f t="shared" ca="1" si="20"/>
        <v>0.66977914001192795</v>
      </c>
      <c r="C687" s="1">
        <f t="shared" ca="1" si="21"/>
        <v>185.07512371255913</v>
      </c>
    </row>
    <row r="688" spans="1:3" x14ac:dyDescent="0.25">
      <c r="A688">
        <v>686</v>
      </c>
      <c r="B688">
        <f t="shared" ca="1" si="20"/>
        <v>0.24677713514906785</v>
      </c>
      <c r="C688" s="1">
        <f t="shared" ca="1" si="21"/>
        <v>177.20733313809939</v>
      </c>
    </row>
    <row r="689" spans="1:3" x14ac:dyDescent="0.25">
      <c r="A689">
        <v>687</v>
      </c>
      <c r="B689">
        <f t="shared" ca="1" si="20"/>
        <v>0.63900319137108907</v>
      </c>
      <c r="C689" s="1">
        <f t="shared" ca="1" si="21"/>
        <v>184.49056945414489</v>
      </c>
    </row>
    <row r="690" spans="1:3" x14ac:dyDescent="0.25">
      <c r="A690">
        <v>688</v>
      </c>
      <c r="B690">
        <f t="shared" ca="1" si="20"/>
        <v>0.75113223762599302</v>
      </c>
      <c r="C690" s="1">
        <f t="shared" ca="1" si="21"/>
        <v>186.74639931498129</v>
      </c>
    </row>
    <row r="691" spans="1:3" x14ac:dyDescent="0.25">
      <c r="A691">
        <v>689</v>
      </c>
      <c r="B691">
        <f t="shared" ca="1" si="20"/>
        <v>0.7903604332947467</v>
      </c>
      <c r="C691" s="1">
        <f t="shared" ca="1" si="21"/>
        <v>187.65370756199584</v>
      </c>
    </row>
    <row r="692" spans="1:3" x14ac:dyDescent="0.25">
      <c r="A692">
        <v>690</v>
      </c>
      <c r="B692">
        <f t="shared" ca="1" si="20"/>
        <v>3.6994815184814289E-3</v>
      </c>
      <c r="C692" s="1">
        <f t="shared" ca="1" si="21"/>
        <v>163.25166938909308</v>
      </c>
    </row>
    <row r="693" spans="1:3" x14ac:dyDescent="0.25">
      <c r="A693">
        <v>691</v>
      </c>
      <c r="B693">
        <f t="shared" ca="1" si="20"/>
        <v>0.59054996798439663</v>
      </c>
      <c r="C693" s="1">
        <f t="shared" ca="1" si="21"/>
        <v>183.60271947455794</v>
      </c>
    </row>
    <row r="694" spans="1:3" x14ac:dyDescent="0.25">
      <c r="A694">
        <v>692</v>
      </c>
      <c r="B694">
        <f t="shared" ca="1" si="20"/>
        <v>0.77087639355291693</v>
      </c>
      <c r="C694" s="1">
        <f t="shared" ca="1" si="21"/>
        <v>187.19215304746376</v>
      </c>
    </row>
    <row r="695" spans="1:3" x14ac:dyDescent="0.25">
      <c r="A695">
        <v>693</v>
      </c>
      <c r="B695">
        <f t="shared" ca="1" si="20"/>
        <v>0.30865690415168445</v>
      </c>
      <c r="C695" s="1">
        <f t="shared" ca="1" si="21"/>
        <v>178.50237310271069</v>
      </c>
    </row>
    <row r="696" spans="1:3" x14ac:dyDescent="0.25">
      <c r="A696">
        <v>694</v>
      </c>
      <c r="B696">
        <f t="shared" ca="1" si="20"/>
        <v>0.53844670876416256</v>
      </c>
      <c r="C696" s="1">
        <f t="shared" ca="1" si="21"/>
        <v>182.67564888386352</v>
      </c>
    </row>
    <row r="697" spans="1:3" x14ac:dyDescent="0.25">
      <c r="A697">
        <v>695</v>
      </c>
      <c r="B697">
        <f t="shared" ca="1" si="20"/>
        <v>0.36971782011979315</v>
      </c>
      <c r="C697" s="1">
        <f t="shared" ca="1" si="21"/>
        <v>179.6717944077019</v>
      </c>
    </row>
    <row r="698" spans="1:3" x14ac:dyDescent="0.25">
      <c r="A698">
        <v>696</v>
      </c>
      <c r="B698">
        <f t="shared" ca="1" si="20"/>
        <v>0.65645500241689891</v>
      </c>
      <c r="C698" s="1">
        <f t="shared" ca="1" si="21"/>
        <v>184.81965105516284</v>
      </c>
    </row>
    <row r="699" spans="1:3" x14ac:dyDescent="0.25">
      <c r="A699">
        <v>697</v>
      </c>
      <c r="B699">
        <f t="shared" ca="1" si="20"/>
        <v>0.12863755083320871</v>
      </c>
      <c r="C699" s="1">
        <f t="shared" ca="1" si="21"/>
        <v>174.07001419317311</v>
      </c>
    </row>
    <row r="700" spans="1:3" x14ac:dyDescent="0.25">
      <c r="A700">
        <v>698</v>
      </c>
      <c r="B700">
        <f t="shared" ca="1" si="20"/>
        <v>0.56923563361675844</v>
      </c>
      <c r="C700" s="1">
        <f t="shared" ca="1" si="21"/>
        <v>183.22099936728594</v>
      </c>
    </row>
    <row r="701" spans="1:3" x14ac:dyDescent="0.25">
      <c r="A701">
        <v>699</v>
      </c>
      <c r="B701">
        <f t="shared" ca="1" si="20"/>
        <v>0.11949703935764044</v>
      </c>
      <c r="C701" s="1">
        <f t="shared" ca="1" si="21"/>
        <v>173.75746632808526</v>
      </c>
    </row>
    <row r="702" spans="1:3" x14ac:dyDescent="0.25">
      <c r="A702">
        <v>700</v>
      </c>
      <c r="B702">
        <f t="shared" ca="1" si="20"/>
        <v>0.38131602399536069</v>
      </c>
      <c r="C702" s="1">
        <f t="shared" ca="1" si="21"/>
        <v>179.88581621116575</v>
      </c>
    </row>
    <row r="703" spans="1:3" x14ac:dyDescent="0.25">
      <c r="A703">
        <v>701</v>
      </c>
      <c r="B703">
        <f t="shared" ca="1" si="20"/>
        <v>0.87546608622000954</v>
      </c>
      <c r="C703" s="1">
        <f t="shared" ca="1" si="21"/>
        <v>190.06831550263823</v>
      </c>
    </row>
    <row r="704" spans="1:3" x14ac:dyDescent="0.25">
      <c r="A704">
        <v>702</v>
      </c>
      <c r="B704">
        <f t="shared" ca="1" si="20"/>
        <v>0.58318158169326739</v>
      </c>
      <c r="C704" s="1">
        <f t="shared" ca="1" si="21"/>
        <v>183.4702765667391</v>
      </c>
    </row>
    <row r="705" spans="1:3" x14ac:dyDescent="0.25">
      <c r="A705">
        <v>703</v>
      </c>
      <c r="B705">
        <f t="shared" ca="1" si="20"/>
        <v>0.67369060381872936</v>
      </c>
      <c r="C705" s="1">
        <f t="shared" ca="1" si="21"/>
        <v>185.15088974738251</v>
      </c>
    </row>
    <row r="706" spans="1:3" x14ac:dyDescent="0.25">
      <c r="A706">
        <v>704</v>
      </c>
      <c r="B706">
        <f t="shared" ca="1" si="20"/>
        <v>0.3914525527568683</v>
      </c>
      <c r="C706" s="1">
        <f t="shared" ca="1" si="21"/>
        <v>180.07125377518503</v>
      </c>
    </row>
    <row r="707" spans="1:3" x14ac:dyDescent="0.25">
      <c r="A707">
        <v>705</v>
      </c>
      <c r="B707">
        <f t="shared" ca="1" si="20"/>
        <v>0.36846921544149691</v>
      </c>
      <c r="C707" s="1">
        <f t="shared" ca="1" si="21"/>
        <v>179.64862716886111</v>
      </c>
    </row>
    <row r="708" spans="1:3" x14ac:dyDescent="0.25">
      <c r="A708">
        <v>706</v>
      </c>
      <c r="B708">
        <f t="shared" ref="B708:B771" ca="1" si="22">RAND()</f>
        <v>0.93043686942041071</v>
      </c>
      <c r="C708" s="1">
        <f t="shared" ref="C708:C771" ca="1" si="23">_xlfn.NORM.INV(B708,$E$1,$E$2)</f>
        <v>192.35336809579618</v>
      </c>
    </row>
    <row r="709" spans="1:3" x14ac:dyDescent="0.25">
      <c r="A709">
        <v>707</v>
      </c>
      <c r="B709">
        <f t="shared" ca="1" si="22"/>
        <v>0.53295790866480441</v>
      </c>
      <c r="C709" s="1">
        <f t="shared" ca="1" si="23"/>
        <v>182.57895195859936</v>
      </c>
    </row>
    <row r="710" spans="1:3" x14ac:dyDescent="0.25">
      <c r="A710">
        <v>708</v>
      </c>
      <c r="B710">
        <f t="shared" ca="1" si="22"/>
        <v>7.4536879823857816E-2</v>
      </c>
      <c r="C710" s="1">
        <f t="shared" ca="1" si="23"/>
        <v>171.90032399443865</v>
      </c>
    </row>
    <row r="711" spans="1:3" x14ac:dyDescent="0.25">
      <c r="A711">
        <v>709</v>
      </c>
      <c r="B711">
        <f t="shared" ca="1" si="22"/>
        <v>0.24264590803623165</v>
      </c>
      <c r="C711" s="1">
        <f t="shared" ca="1" si="23"/>
        <v>177.11528290121441</v>
      </c>
    </row>
    <row r="712" spans="1:3" x14ac:dyDescent="0.25">
      <c r="A712">
        <v>710</v>
      </c>
      <c r="B712">
        <f t="shared" ca="1" si="22"/>
        <v>4.6931649858454993E-2</v>
      </c>
      <c r="C712" s="1">
        <f t="shared" ca="1" si="23"/>
        <v>170.27246857474375</v>
      </c>
    </row>
    <row r="713" spans="1:3" x14ac:dyDescent="0.25">
      <c r="A713">
        <v>711</v>
      </c>
      <c r="B713">
        <f t="shared" ca="1" si="22"/>
        <v>0.80939485592497595</v>
      </c>
      <c r="C713" s="1">
        <f t="shared" ca="1" si="23"/>
        <v>188.12967932506612</v>
      </c>
    </row>
    <row r="714" spans="1:3" x14ac:dyDescent="0.25">
      <c r="A714">
        <v>712</v>
      </c>
      <c r="B714">
        <f t="shared" ca="1" si="22"/>
        <v>0.69552379380127272</v>
      </c>
      <c r="C714" s="1">
        <f t="shared" ca="1" si="23"/>
        <v>185.58098573598036</v>
      </c>
    </row>
    <row r="715" spans="1:3" x14ac:dyDescent="0.25">
      <c r="A715">
        <v>713</v>
      </c>
      <c r="B715">
        <f t="shared" ca="1" si="22"/>
        <v>0.73694794233436189</v>
      </c>
      <c r="C715" s="1">
        <f t="shared" ca="1" si="23"/>
        <v>186.43775015756989</v>
      </c>
    </row>
    <row r="716" spans="1:3" x14ac:dyDescent="0.25">
      <c r="A716">
        <v>714</v>
      </c>
      <c r="B716">
        <f t="shared" ca="1" si="22"/>
        <v>0.64132737597038669</v>
      </c>
      <c r="C716" s="1">
        <f t="shared" ca="1" si="23"/>
        <v>184.53406353262167</v>
      </c>
    </row>
    <row r="717" spans="1:3" x14ac:dyDescent="0.25">
      <c r="A717">
        <v>715</v>
      </c>
      <c r="B717">
        <f t="shared" ca="1" si="22"/>
        <v>0.56864502608196976</v>
      </c>
      <c r="C717" s="1">
        <f t="shared" ca="1" si="23"/>
        <v>183.21047885319012</v>
      </c>
    </row>
    <row r="718" spans="1:3" x14ac:dyDescent="0.25">
      <c r="A718">
        <v>716</v>
      </c>
      <c r="B718">
        <f t="shared" ca="1" si="22"/>
        <v>0.52928103300627194</v>
      </c>
      <c r="C718" s="1">
        <f t="shared" ca="1" si="23"/>
        <v>182.51423882033325</v>
      </c>
    </row>
    <row r="719" spans="1:3" x14ac:dyDescent="0.25">
      <c r="A719">
        <v>717</v>
      </c>
      <c r="B719">
        <f t="shared" ca="1" si="22"/>
        <v>0.81324335158894823</v>
      </c>
      <c r="C719" s="1">
        <f t="shared" ca="1" si="23"/>
        <v>188.22938195506714</v>
      </c>
    </row>
    <row r="720" spans="1:3" x14ac:dyDescent="0.25">
      <c r="A720">
        <v>718</v>
      </c>
      <c r="B720">
        <f t="shared" ca="1" si="22"/>
        <v>0.66261519960454329</v>
      </c>
      <c r="C720" s="1">
        <f t="shared" ca="1" si="23"/>
        <v>184.93727748356244</v>
      </c>
    </row>
    <row r="721" spans="1:3" x14ac:dyDescent="0.25">
      <c r="A721">
        <v>719</v>
      </c>
      <c r="B721">
        <f t="shared" ca="1" si="22"/>
        <v>0.89811649058453558</v>
      </c>
      <c r="C721" s="1">
        <f t="shared" ca="1" si="23"/>
        <v>190.89624506271051</v>
      </c>
    </row>
    <row r="722" spans="1:3" x14ac:dyDescent="0.25">
      <c r="A722">
        <v>720</v>
      </c>
      <c r="B722">
        <f t="shared" ca="1" si="22"/>
        <v>0.14218191677797687</v>
      </c>
      <c r="C722" s="1">
        <f t="shared" ca="1" si="23"/>
        <v>174.50602579323655</v>
      </c>
    </row>
    <row r="723" spans="1:3" x14ac:dyDescent="0.25">
      <c r="A723">
        <v>721</v>
      </c>
      <c r="B723">
        <f t="shared" ca="1" si="22"/>
        <v>0.96560825423875085</v>
      </c>
      <c r="C723" s="1">
        <f t="shared" ca="1" si="23"/>
        <v>194.73887461274089</v>
      </c>
    </row>
    <row r="724" spans="1:3" x14ac:dyDescent="0.25">
      <c r="A724">
        <v>722</v>
      </c>
      <c r="B724">
        <f t="shared" ca="1" si="22"/>
        <v>0.66207811960333773</v>
      </c>
      <c r="C724" s="1">
        <f t="shared" ca="1" si="23"/>
        <v>184.92698957600308</v>
      </c>
    </row>
    <row r="725" spans="1:3" x14ac:dyDescent="0.25">
      <c r="A725">
        <v>723</v>
      </c>
      <c r="B725">
        <f t="shared" ca="1" si="22"/>
        <v>0.84793000394508855</v>
      </c>
      <c r="C725" s="1">
        <f t="shared" ca="1" si="23"/>
        <v>189.1931707276562</v>
      </c>
    </row>
    <row r="726" spans="1:3" x14ac:dyDescent="0.25">
      <c r="A726">
        <v>724</v>
      </c>
      <c r="B726">
        <f t="shared" ca="1" si="22"/>
        <v>0.64809907545830969</v>
      </c>
      <c r="C726" s="1">
        <f t="shared" ca="1" si="23"/>
        <v>184.66135388510176</v>
      </c>
    </row>
    <row r="727" spans="1:3" x14ac:dyDescent="0.25">
      <c r="A727">
        <v>725</v>
      </c>
      <c r="B727">
        <f t="shared" ca="1" si="22"/>
        <v>0.38932680577762668</v>
      </c>
      <c r="C727" s="1">
        <f t="shared" ca="1" si="23"/>
        <v>180.03248171654204</v>
      </c>
    </row>
    <row r="728" spans="1:3" x14ac:dyDescent="0.25">
      <c r="A728">
        <v>726</v>
      </c>
      <c r="B728">
        <f t="shared" ca="1" si="22"/>
        <v>3.625628238331946E-2</v>
      </c>
      <c r="C728" s="1">
        <f t="shared" ca="1" si="23"/>
        <v>169.42879427351113</v>
      </c>
    </row>
    <row r="729" spans="1:3" x14ac:dyDescent="0.25">
      <c r="A729">
        <v>727</v>
      </c>
      <c r="B729">
        <f t="shared" ca="1" si="22"/>
        <v>0.50333860527220664</v>
      </c>
      <c r="C729" s="1">
        <f t="shared" ca="1" si="23"/>
        <v>182.05858118040157</v>
      </c>
    </row>
    <row r="730" spans="1:3" x14ac:dyDescent="0.25">
      <c r="A730">
        <v>728</v>
      </c>
      <c r="B730">
        <f t="shared" ca="1" si="22"/>
        <v>0.65701063608231824</v>
      </c>
      <c r="C730" s="1">
        <f t="shared" ca="1" si="23"/>
        <v>184.83022755067478</v>
      </c>
    </row>
    <row r="731" spans="1:3" x14ac:dyDescent="0.25">
      <c r="A731">
        <v>729</v>
      </c>
      <c r="B731">
        <f t="shared" ca="1" si="22"/>
        <v>0.36582796399746109</v>
      </c>
      <c r="C731" s="1">
        <f t="shared" ca="1" si="23"/>
        <v>179.59953471740019</v>
      </c>
    </row>
    <row r="732" spans="1:3" x14ac:dyDescent="0.25">
      <c r="A732">
        <v>730</v>
      </c>
      <c r="B732">
        <f t="shared" ca="1" si="22"/>
        <v>0.67788627817224478</v>
      </c>
      <c r="C732" s="1">
        <f t="shared" ca="1" si="23"/>
        <v>185.23257371764024</v>
      </c>
    </row>
    <row r="733" spans="1:3" x14ac:dyDescent="0.25">
      <c r="A733">
        <v>731</v>
      </c>
      <c r="B733">
        <f t="shared" ca="1" si="22"/>
        <v>0.81545862559261584</v>
      </c>
      <c r="C733" s="1">
        <f t="shared" ca="1" si="23"/>
        <v>188.28734989456188</v>
      </c>
    </row>
    <row r="734" spans="1:3" x14ac:dyDescent="0.25">
      <c r="A734">
        <v>732</v>
      </c>
      <c r="B734">
        <f t="shared" ca="1" si="22"/>
        <v>0.62731075115216173</v>
      </c>
      <c r="C734" s="1">
        <f t="shared" ca="1" si="23"/>
        <v>184.27317408690408</v>
      </c>
    </row>
    <row r="735" spans="1:3" x14ac:dyDescent="0.25">
      <c r="A735">
        <v>733</v>
      </c>
      <c r="B735">
        <f t="shared" ca="1" si="22"/>
        <v>0.59690964278748437</v>
      </c>
      <c r="C735" s="1">
        <f t="shared" ca="1" si="23"/>
        <v>183.71749272653139</v>
      </c>
    </row>
    <row r="736" spans="1:3" x14ac:dyDescent="0.25">
      <c r="A736">
        <v>734</v>
      </c>
      <c r="B736">
        <f t="shared" ca="1" si="22"/>
        <v>0.92686608729776654</v>
      </c>
      <c r="C736" s="1">
        <f t="shared" ca="1" si="23"/>
        <v>192.16988901561135</v>
      </c>
    </row>
    <row r="737" spans="1:3" x14ac:dyDescent="0.25">
      <c r="A737">
        <v>735</v>
      </c>
      <c r="B737">
        <f t="shared" ca="1" si="22"/>
        <v>0.78339811101167056</v>
      </c>
      <c r="C737" s="1">
        <f t="shared" ca="1" si="23"/>
        <v>187.4860477103299</v>
      </c>
    </row>
    <row r="738" spans="1:3" x14ac:dyDescent="0.25">
      <c r="A738">
        <v>736</v>
      </c>
      <c r="B738">
        <f t="shared" ca="1" si="22"/>
        <v>0.98215501989833665</v>
      </c>
      <c r="C738" s="1">
        <f t="shared" ca="1" si="23"/>
        <v>196.70309539099458</v>
      </c>
    </row>
    <row r="739" spans="1:3" x14ac:dyDescent="0.25">
      <c r="A739">
        <v>737</v>
      </c>
      <c r="B739">
        <f t="shared" ca="1" si="22"/>
        <v>0.40233456013429281</v>
      </c>
      <c r="C739" s="1">
        <f t="shared" ca="1" si="23"/>
        <v>180.26883723675368</v>
      </c>
    </row>
    <row r="740" spans="1:3" x14ac:dyDescent="0.25">
      <c r="A740">
        <v>738</v>
      </c>
      <c r="B740">
        <f t="shared" ca="1" si="22"/>
        <v>0.94959672976626996</v>
      </c>
      <c r="C740" s="1">
        <f t="shared" ca="1" si="23"/>
        <v>193.48669229126477</v>
      </c>
    </row>
    <row r="741" spans="1:3" x14ac:dyDescent="0.25">
      <c r="A741">
        <v>739</v>
      </c>
      <c r="B741">
        <f t="shared" ca="1" si="22"/>
        <v>0.32530706588818825</v>
      </c>
      <c r="C741" s="1">
        <f t="shared" ca="1" si="23"/>
        <v>178.82963565673896</v>
      </c>
    </row>
    <row r="742" spans="1:3" x14ac:dyDescent="0.25">
      <c r="A742">
        <v>740</v>
      </c>
      <c r="B742">
        <f t="shared" ca="1" si="22"/>
        <v>6.5037779375227256E-2</v>
      </c>
      <c r="C742" s="1">
        <f t="shared" ca="1" si="23"/>
        <v>171.40337202566832</v>
      </c>
    </row>
    <row r="743" spans="1:3" x14ac:dyDescent="0.25">
      <c r="A743">
        <v>741</v>
      </c>
      <c r="B743">
        <f t="shared" ca="1" si="22"/>
        <v>0.9339300703403578</v>
      </c>
      <c r="C743" s="1">
        <f t="shared" ca="1" si="23"/>
        <v>192.54001841888723</v>
      </c>
    </row>
    <row r="744" spans="1:3" x14ac:dyDescent="0.25">
      <c r="A744">
        <v>742</v>
      </c>
      <c r="B744">
        <f t="shared" ca="1" si="22"/>
        <v>0.40345346927635717</v>
      </c>
      <c r="C744" s="1">
        <f t="shared" ca="1" si="23"/>
        <v>180.28907251829796</v>
      </c>
    </row>
    <row r="745" spans="1:3" x14ac:dyDescent="0.25">
      <c r="A745">
        <v>743</v>
      </c>
      <c r="B745">
        <f t="shared" ca="1" si="22"/>
        <v>3.3829484085402872E-2</v>
      </c>
      <c r="C745" s="1">
        <f t="shared" ca="1" si="23"/>
        <v>169.20909996793642</v>
      </c>
    </row>
    <row r="746" spans="1:3" x14ac:dyDescent="0.25">
      <c r="A746">
        <v>744</v>
      </c>
      <c r="B746">
        <f t="shared" ca="1" si="22"/>
        <v>0.70288268925216835</v>
      </c>
      <c r="C746" s="1">
        <f t="shared" ca="1" si="23"/>
        <v>185.72896718171228</v>
      </c>
    </row>
    <row r="747" spans="1:3" x14ac:dyDescent="0.25">
      <c r="A747">
        <v>745</v>
      </c>
      <c r="B747">
        <f t="shared" ca="1" si="22"/>
        <v>3.32040849540437E-2</v>
      </c>
      <c r="C747" s="1">
        <f t="shared" ca="1" si="23"/>
        <v>169.15039005547098</v>
      </c>
    </row>
    <row r="748" spans="1:3" x14ac:dyDescent="0.25">
      <c r="A748">
        <v>746</v>
      </c>
      <c r="B748">
        <f t="shared" ca="1" si="22"/>
        <v>0.27431073736664646</v>
      </c>
      <c r="C748" s="1">
        <f t="shared" ca="1" si="23"/>
        <v>177.80121034399326</v>
      </c>
    </row>
    <row r="749" spans="1:3" x14ac:dyDescent="0.25">
      <c r="A749">
        <v>747</v>
      </c>
      <c r="B749">
        <f t="shared" ca="1" si="22"/>
        <v>0.86744069893179387</v>
      </c>
      <c r="C749" s="1">
        <f t="shared" ca="1" si="23"/>
        <v>189.80062078308859</v>
      </c>
    </row>
    <row r="750" spans="1:3" x14ac:dyDescent="0.25">
      <c r="A750">
        <v>748</v>
      </c>
      <c r="B750">
        <f t="shared" ca="1" si="22"/>
        <v>0.59789254260861147</v>
      </c>
      <c r="C750" s="1">
        <f t="shared" ca="1" si="23"/>
        <v>183.73527163891922</v>
      </c>
    </row>
    <row r="751" spans="1:3" x14ac:dyDescent="0.25">
      <c r="A751">
        <v>749</v>
      </c>
      <c r="B751">
        <f t="shared" ca="1" si="22"/>
        <v>0.54340407039473848</v>
      </c>
      <c r="C751" s="1">
        <f t="shared" ca="1" si="23"/>
        <v>182.76309382475932</v>
      </c>
    </row>
    <row r="752" spans="1:3" x14ac:dyDescent="0.25">
      <c r="A752">
        <v>750</v>
      </c>
      <c r="B752">
        <f t="shared" ca="1" si="22"/>
        <v>0.51151495332005337</v>
      </c>
      <c r="C752" s="1">
        <f t="shared" ca="1" si="23"/>
        <v>182.20207401573413</v>
      </c>
    </row>
    <row r="753" spans="1:3" x14ac:dyDescent="0.25">
      <c r="A753">
        <v>751</v>
      </c>
      <c r="B753">
        <f t="shared" ca="1" si="22"/>
        <v>0.70349894901018373</v>
      </c>
      <c r="C753" s="1">
        <f t="shared" ca="1" si="23"/>
        <v>185.74143469855321</v>
      </c>
    </row>
    <row r="754" spans="1:3" x14ac:dyDescent="0.25">
      <c r="A754">
        <v>752</v>
      </c>
      <c r="B754">
        <f t="shared" ca="1" si="22"/>
        <v>0.33347528116837</v>
      </c>
      <c r="C754" s="1">
        <f t="shared" ca="1" si="23"/>
        <v>178.98764144605846</v>
      </c>
    </row>
    <row r="755" spans="1:3" x14ac:dyDescent="0.25">
      <c r="A755">
        <v>753</v>
      </c>
      <c r="B755">
        <f t="shared" ca="1" si="22"/>
        <v>6.5042655992365028E-2</v>
      </c>
      <c r="C755" s="1">
        <f t="shared" ca="1" si="23"/>
        <v>171.40364112286085</v>
      </c>
    </row>
    <row r="756" spans="1:3" x14ac:dyDescent="0.25">
      <c r="A756">
        <v>754</v>
      </c>
      <c r="B756">
        <f t="shared" ca="1" si="22"/>
        <v>0.87212132001968112</v>
      </c>
      <c r="C756" s="1">
        <f t="shared" ca="1" si="23"/>
        <v>189.95533274343677</v>
      </c>
    </row>
    <row r="757" spans="1:3" x14ac:dyDescent="0.25">
      <c r="A757">
        <v>755</v>
      </c>
      <c r="B757">
        <f t="shared" ca="1" si="22"/>
        <v>0.79528078016550463</v>
      </c>
      <c r="C757" s="1">
        <f t="shared" ca="1" si="23"/>
        <v>187.77417580974259</v>
      </c>
    </row>
    <row r="758" spans="1:3" x14ac:dyDescent="0.25">
      <c r="A758">
        <v>756</v>
      </c>
      <c r="B758">
        <f t="shared" ca="1" si="22"/>
        <v>0.99513723046595359</v>
      </c>
      <c r="C758" s="1">
        <f t="shared" ca="1" si="23"/>
        <v>200.09806529727004</v>
      </c>
    </row>
    <row r="759" spans="1:3" x14ac:dyDescent="0.25">
      <c r="A759">
        <v>757</v>
      </c>
      <c r="B759">
        <f t="shared" ca="1" si="22"/>
        <v>6.8555401628637158E-2</v>
      </c>
      <c r="C759" s="1">
        <f t="shared" ca="1" si="23"/>
        <v>171.59354346841556</v>
      </c>
    </row>
    <row r="760" spans="1:3" x14ac:dyDescent="0.25">
      <c r="A760">
        <v>758</v>
      </c>
      <c r="B760">
        <f t="shared" ca="1" si="22"/>
        <v>0.1461996338546574</v>
      </c>
      <c r="C760" s="1">
        <f t="shared" ca="1" si="23"/>
        <v>174.62989000142872</v>
      </c>
    </row>
    <row r="761" spans="1:3" x14ac:dyDescent="0.25">
      <c r="A761">
        <v>759</v>
      </c>
      <c r="B761">
        <f t="shared" ca="1" si="22"/>
        <v>0.5893455136392366</v>
      </c>
      <c r="C761" s="1">
        <f t="shared" ca="1" si="23"/>
        <v>183.58103202913389</v>
      </c>
    </row>
    <row r="762" spans="1:3" x14ac:dyDescent="0.25">
      <c r="A762">
        <v>760</v>
      </c>
      <c r="B762">
        <f t="shared" ca="1" si="22"/>
        <v>0.31052610562233107</v>
      </c>
      <c r="C762" s="1">
        <f t="shared" ca="1" si="23"/>
        <v>178.53948251019315</v>
      </c>
    </row>
    <row r="763" spans="1:3" x14ac:dyDescent="0.25">
      <c r="A763">
        <v>761</v>
      </c>
      <c r="B763">
        <f t="shared" ca="1" si="22"/>
        <v>3.48229299830074E-2</v>
      </c>
      <c r="C763" s="1">
        <f t="shared" ca="1" si="23"/>
        <v>169.30055086720699</v>
      </c>
    </row>
    <row r="764" spans="1:3" x14ac:dyDescent="0.25">
      <c r="A764">
        <v>762</v>
      </c>
      <c r="B764">
        <f t="shared" ca="1" si="22"/>
        <v>0.34908288440287971</v>
      </c>
      <c r="C764" s="1">
        <f t="shared" ca="1" si="23"/>
        <v>179.28541629937473</v>
      </c>
    </row>
    <row r="765" spans="1:3" x14ac:dyDescent="0.25">
      <c r="A765">
        <v>763</v>
      </c>
      <c r="B765">
        <f t="shared" ca="1" si="22"/>
        <v>0.52030997025463566</v>
      </c>
      <c r="C765" s="1">
        <f t="shared" ca="1" si="23"/>
        <v>182.35652089718604</v>
      </c>
    </row>
    <row r="766" spans="1:3" x14ac:dyDescent="0.25">
      <c r="A766">
        <v>764</v>
      </c>
      <c r="B766">
        <f t="shared" ca="1" si="22"/>
        <v>0.4953738398199522</v>
      </c>
      <c r="C766" s="1">
        <f t="shared" ca="1" si="23"/>
        <v>181.91882573335019</v>
      </c>
    </row>
    <row r="767" spans="1:3" x14ac:dyDescent="0.25">
      <c r="A767">
        <v>765</v>
      </c>
      <c r="B767">
        <f t="shared" ca="1" si="22"/>
        <v>0.6359017756174925</v>
      </c>
      <c r="C767" s="1">
        <f t="shared" ca="1" si="23"/>
        <v>184.43267957987493</v>
      </c>
    </row>
    <row r="768" spans="1:3" x14ac:dyDescent="0.25">
      <c r="A768">
        <v>766</v>
      </c>
      <c r="B768">
        <f t="shared" ca="1" si="22"/>
        <v>0.70042300744809549</v>
      </c>
      <c r="C768" s="1">
        <f t="shared" ca="1" si="23"/>
        <v>185.67932260176713</v>
      </c>
    </row>
    <row r="769" spans="1:3" x14ac:dyDescent="0.25">
      <c r="A769">
        <v>767</v>
      </c>
      <c r="B769">
        <f t="shared" ca="1" si="22"/>
        <v>0.65689255368528321</v>
      </c>
      <c r="C769" s="1">
        <f t="shared" ca="1" si="23"/>
        <v>184.82797931050425</v>
      </c>
    </row>
    <row r="770" spans="1:3" x14ac:dyDescent="0.25">
      <c r="A770">
        <v>768</v>
      </c>
      <c r="B770">
        <f t="shared" ca="1" si="22"/>
        <v>0.79233880979825244</v>
      </c>
      <c r="C770" s="1">
        <f t="shared" ca="1" si="23"/>
        <v>187.70194242256122</v>
      </c>
    </row>
    <row r="771" spans="1:3" x14ac:dyDescent="0.25">
      <c r="A771">
        <v>769</v>
      </c>
      <c r="B771">
        <f t="shared" ca="1" si="22"/>
        <v>0.44200663507484339</v>
      </c>
      <c r="C771" s="1">
        <f t="shared" ca="1" si="23"/>
        <v>180.97881472703602</v>
      </c>
    </row>
    <row r="772" spans="1:3" x14ac:dyDescent="0.25">
      <c r="A772">
        <v>770</v>
      </c>
      <c r="B772">
        <f t="shared" ref="B772:B835" ca="1" si="24">RAND()</f>
        <v>0.15082414902394403</v>
      </c>
      <c r="C772" s="1">
        <f t="shared" ref="C772:C835" ca="1" si="25">_xlfn.NORM.INV(B772,$E$1,$E$2)</f>
        <v>174.76966409335091</v>
      </c>
    </row>
    <row r="773" spans="1:3" x14ac:dyDescent="0.25">
      <c r="A773">
        <v>771</v>
      </c>
      <c r="B773">
        <f t="shared" ca="1" si="24"/>
        <v>3.7182522538815932E-2</v>
      </c>
      <c r="C773" s="1">
        <f t="shared" ca="1" si="25"/>
        <v>169.50947390797691</v>
      </c>
    </row>
    <row r="774" spans="1:3" x14ac:dyDescent="0.25">
      <c r="A774">
        <v>772</v>
      </c>
      <c r="B774">
        <f t="shared" ca="1" si="24"/>
        <v>0.54489837434295507</v>
      </c>
      <c r="C774" s="1">
        <f t="shared" ca="1" si="25"/>
        <v>182.7894752174287</v>
      </c>
    </row>
    <row r="775" spans="1:3" x14ac:dyDescent="0.25">
      <c r="A775">
        <v>773</v>
      </c>
      <c r="B775">
        <f t="shared" ca="1" si="24"/>
        <v>6.5334086984005779E-3</v>
      </c>
      <c r="C775" s="1">
        <f t="shared" ca="1" si="25"/>
        <v>164.62639897180657</v>
      </c>
    </row>
    <row r="776" spans="1:3" x14ac:dyDescent="0.25">
      <c r="A776">
        <v>774</v>
      </c>
      <c r="B776">
        <f t="shared" ca="1" si="24"/>
        <v>0.22473747530965527</v>
      </c>
      <c r="C776" s="1">
        <f t="shared" ca="1" si="25"/>
        <v>176.70596542500789</v>
      </c>
    </row>
    <row r="777" spans="1:3" x14ac:dyDescent="0.25">
      <c r="A777">
        <v>775</v>
      </c>
      <c r="B777">
        <f t="shared" ca="1" si="24"/>
        <v>0.30574309210252404</v>
      </c>
      <c r="C777" s="1">
        <f t="shared" ca="1" si="25"/>
        <v>178.44432779850297</v>
      </c>
    </row>
    <row r="778" spans="1:3" x14ac:dyDescent="0.25">
      <c r="A778">
        <v>776</v>
      </c>
      <c r="B778">
        <f t="shared" ca="1" si="24"/>
        <v>0.32873631470605869</v>
      </c>
      <c r="C778" s="1">
        <f t="shared" ca="1" si="25"/>
        <v>178.89616315526982</v>
      </c>
    </row>
    <row r="779" spans="1:3" x14ac:dyDescent="0.25">
      <c r="A779">
        <v>777</v>
      </c>
      <c r="B779">
        <f t="shared" ca="1" si="24"/>
        <v>0.65873460049974952</v>
      </c>
      <c r="C779" s="1">
        <f t="shared" ca="1" si="25"/>
        <v>184.86308453229213</v>
      </c>
    </row>
    <row r="780" spans="1:3" x14ac:dyDescent="0.25">
      <c r="A780">
        <v>778</v>
      </c>
      <c r="B780">
        <f t="shared" ca="1" si="24"/>
        <v>0.77769932377349871</v>
      </c>
      <c r="C780" s="1">
        <f t="shared" ca="1" si="25"/>
        <v>187.35112379297027</v>
      </c>
    </row>
    <row r="781" spans="1:3" x14ac:dyDescent="0.25">
      <c r="A781">
        <v>779</v>
      </c>
      <c r="B781">
        <f t="shared" ca="1" si="24"/>
        <v>0.38796877867476787</v>
      </c>
      <c r="C781" s="1">
        <f t="shared" ca="1" si="25"/>
        <v>180.00768074196932</v>
      </c>
    </row>
    <row r="782" spans="1:3" x14ac:dyDescent="0.25">
      <c r="A782">
        <v>780</v>
      </c>
      <c r="B782">
        <f t="shared" ca="1" si="24"/>
        <v>0.66303976782451646</v>
      </c>
      <c r="C782" s="1">
        <f t="shared" ca="1" si="25"/>
        <v>184.94541469000978</v>
      </c>
    </row>
    <row r="783" spans="1:3" x14ac:dyDescent="0.25">
      <c r="A783">
        <v>781</v>
      </c>
      <c r="B783">
        <f t="shared" ca="1" si="24"/>
        <v>0.40857600240166658</v>
      </c>
      <c r="C783" s="1">
        <f t="shared" ca="1" si="25"/>
        <v>180.38153309263768</v>
      </c>
    </row>
    <row r="784" spans="1:3" x14ac:dyDescent="0.25">
      <c r="A784">
        <v>782</v>
      </c>
      <c r="B784">
        <f t="shared" ca="1" si="24"/>
        <v>0.15529702953652913</v>
      </c>
      <c r="C784" s="1">
        <f t="shared" ca="1" si="25"/>
        <v>174.9021658676192</v>
      </c>
    </row>
    <row r="785" spans="1:3" x14ac:dyDescent="0.25">
      <c r="A785">
        <v>783</v>
      </c>
      <c r="B785">
        <f t="shared" ca="1" si="24"/>
        <v>6.5105484015439252E-2</v>
      </c>
      <c r="C785" s="1">
        <f t="shared" ca="1" si="25"/>
        <v>171.40710664386995</v>
      </c>
    </row>
    <row r="786" spans="1:3" x14ac:dyDescent="0.25">
      <c r="A786">
        <v>784</v>
      </c>
      <c r="B786">
        <f t="shared" ca="1" si="24"/>
        <v>0.67326609009115401</v>
      </c>
      <c r="C786" s="1">
        <f t="shared" ca="1" si="25"/>
        <v>185.14264908918517</v>
      </c>
    </row>
    <row r="787" spans="1:3" x14ac:dyDescent="0.25">
      <c r="A787">
        <v>785</v>
      </c>
      <c r="B787">
        <f t="shared" ca="1" si="24"/>
        <v>0.45141938019078598</v>
      </c>
      <c r="C787" s="1">
        <f t="shared" ca="1" si="25"/>
        <v>181.14546739415266</v>
      </c>
    </row>
    <row r="788" spans="1:3" x14ac:dyDescent="0.25">
      <c r="A788">
        <v>786</v>
      </c>
      <c r="B788">
        <f t="shared" ca="1" si="24"/>
        <v>0.47610721840886061</v>
      </c>
      <c r="C788" s="1">
        <f t="shared" ca="1" si="25"/>
        <v>181.58051681103115</v>
      </c>
    </row>
    <row r="789" spans="1:3" x14ac:dyDescent="0.25">
      <c r="A789">
        <v>787</v>
      </c>
      <c r="B789">
        <f t="shared" ca="1" si="24"/>
        <v>0.30425555741563781</v>
      </c>
      <c r="C789" s="1">
        <f t="shared" ca="1" si="25"/>
        <v>178.41460071743455</v>
      </c>
    </row>
    <row r="790" spans="1:3" x14ac:dyDescent="0.25">
      <c r="A790">
        <v>788</v>
      </c>
      <c r="B790">
        <f t="shared" ca="1" si="24"/>
        <v>0.22322497313560119</v>
      </c>
      <c r="C790" s="1">
        <f t="shared" ca="1" si="25"/>
        <v>176.67057230619005</v>
      </c>
    </row>
    <row r="791" spans="1:3" x14ac:dyDescent="0.25">
      <c r="A791">
        <v>789</v>
      </c>
      <c r="B791">
        <f t="shared" ca="1" si="24"/>
        <v>0.34346992811401522</v>
      </c>
      <c r="C791" s="1">
        <f t="shared" ca="1" si="25"/>
        <v>179.17892037288576</v>
      </c>
    </row>
    <row r="792" spans="1:3" x14ac:dyDescent="0.25">
      <c r="A792">
        <v>790</v>
      </c>
      <c r="B792">
        <f t="shared" ca="1" si="24"/>
        <v>0.53060753730076249</v>
      </c>
      <c r="C792" s="1">
        <f t="shared" ca="1" si="25"/>
        <v>182.53757998503181</v>
      </c>
    </row>
    <row r="793" spans="1:3" x14ac:dyDescent="0.25">
      <c r="A793">
        <v>791</v>
      </c>
      <c r="B793">
        <f t="shared" ca="1" si="24"/>
        <v>0.64757258085081848</v>
      </c>
      <c r="C793" s="1">
        <f t="shared" ca="1" si="25"/>
        <v>184.65142608686398</v>
      </c>
    </row>
    <row r="794" spans="1:3" x14ac:dyDescent="0.25">
      <c r="A794">
        <v>792</v>
      </c>
      <c r="B794">
        <f t="shared" ca="1" si="24"/>
        <v>0.35288233385448398</v>
      </c>
      <c r="C794" s="1">
        <f t="shared" ca="1" si="25"/>
        <v>179.35714767786405</v>
      </c>
    </row>
    <row r="795" spans="1:3" x14ac:dyDescent="0.25">
      <c r="A795">
        <v>793</v>
      </c>
      <c r="B795">
        <f t="shared" ca="1" si="24"/>
        <v>0.84073126281660493</v>
      </c>
      <c r="C795" s="1">
        <f t="shared" ca="1" si="25"/>
        <v>188.98227491102378</v>
      </c>
    </row>
    <row r="796" spans="1:3" x14ac:dyDescent="0.25">
      <c r="A796">
        <v>794</v>
      </c>
      <c r="B796">
        <f t="shared" ca="1" si="24"/>
        <v>0.94170586623712282</v>
      </c>
      <c r="C796" s="1">
        <f t="shared" ca="1" si="25"/>
        <v>192.98479298535415</v>
      </c>
    </row>
    <row r="797" spans="1:3" x14ac:dyDescent="0.25">
      <c r="A797">
        <v>795</v>
      </c>
      <c r="B797">
        <f t="shared" ca="1" si="24"/>
        <v>0.45154403019120215</v>
      </c>
      <c r="C797" s="1">
        <f t="shared" ca="1" si="25"/>
        <v>181.1476708683708</v>
      </c>
    </row>
    <row r="798" spans="1:3" x14ac:dyDescent="0.25">
      <c r="A798">
        <v>796</v>
      </c>
      <c r="B798">
        <f t="shared" ca="1" si="24"/>
        <v>0.29725337241497962</v>
      </c>
      <c r="C798" s="1">
        <f t="shared" ca="1" si="25"/>
        <v>178.27378387947323</v>
      </c>
    </row>
    <row r="799" spans="1:3" x14ac:dyDescent="0.25">
      <c r="A799">
        <v>797</v>
      </c>
      <c r="B799">
        <f t="shared" ca="1" si="24"/>
        <v>0.78866177441453544</v>
      </c>
      <c r="C799" s="1">
        <f t="shared" ca="1" si="25"/>
        <v>187.61250571699918</v>
      </c>
    </row>
    <row r="800" spans="1:3" x14ac:dyDescent="0.25">
      <c r="A800">
        <v>798</v>
      </c>
      <c r="B800">
        <f t="shared" ca="1" si="24"/>
        <v>0.32786991384486053</v>
      </c>
      <c r="C800" s="1">
        <f t="shared" ca="1" si="25"/>
        <v>178.87938164639462</v>
      </c>
    </row>
    <row r="801" spans="1:3" x14ac:dyDescent="0.25">
      <c r="A801">
        <v>799</v>
      </c>
      <c r="B801">
        <f t="shared" ca="1" si="24"/>
        <v>0.67127090726757943</v>
      </c>
      <c r="C801" s="1">
        <f t="shared" ca="1" si="25"/>
        <v>185.10397665488941</v>
      </c>
    </row>
    <row r="802" spans="1:3" x14ac:dyDescent="0.25">
      <c r="A802">
        <v>800</v>
      </c>
      <c r="B802">
        <f t="shared" ca="1" si="24"/>
        <v>0.4691716647223273</v>
      </c>
      <c r="C802" s="1">
        <f t="shared" ca="1" si="25"/>
        <v>181.45853428126253</v>
      </c>
    </row>
    <row r="803" spans="1:3" x14ac:dyDescent="0.25">
      <c r="A803">
        <v>801</v>
      </c>
      <c r="B803">
        <f t="shared" ca="1" si="24"/>
        <v>6.4514331320808638E-2</v>
      </c>
      <c r="C803" s="1">
        <f t="shared" ca="1" si="25"/>
        <v>171.37439605686589</v>
      </c>
    </row>
    <row r="804" spans="1:3" x14ac:dyDescent="0.25">
      <c r="A804">
        <v>802</v>
      </c>
      <c r="B804">
        <f t="shared" ca="1" si="24"/>
        <v>0.50861847354487966</v>
      </c>
      <c r="C804" s="1">
        <f t="shared" ca="1" si="25"/>
        <v>182.15123493094111</v>
      </c>
    </row>
    <row r="805" spans="1:3" x14ac:dyDescent="0.25">
      <c r="A805">
        <v>803</v>
      </c>
      <c r="B805">
        <f t="shared" ca="1" si="24"/>
        <v>0.47926930503646359</v>
      </c>
      <c r="C805" s="1">
        <f t="shared" ca="1" si="25"/>
        <v>181.63608711848562</v>
      </c>
    </row>
    <row r="806" spans="1:3" x14ac:dyDescent="0.25">
      <c r="A806">
        <v>804</v>
      </c>
      <c r="B806">
        <f t="shared" ca="1" si="24"/>
        <v>0.74410331576655475</v>
      </c>
      <c r="C806" s="1">
        <f t="shared" ca="1" si="25"/>
        <v>186.59233460885056</v>
      </c>
    </row>
    <row r="807" spans="1:3" x14ac:dyDescent="0.25">
      <c r="A807">
        <v>805</v>
      </c>
      <c r="B807">
        <f t="shared" ca="1" si="24"/>
        <v>0.92940597948419368</v>
      </c>
      <c r="C807" s="1">
        <f t="shared" ca="1" si="25"/>
        <v>192.29966875528669</v>
      </c>
    </row>
    <row r="808" spans="1:3" x14ac:dyDescent="0.25">
      <c r="A808">
        <v>806</v>
      </c>
      <c r="B808">
        <f t="shared" ca="1" si="24"/>
        <v>0.73247131274363386</v>
      </c>
      <c r="C808" s="1">
        <f t="shared" ca="1" si="25"/>
        <v>186.34213105674584</v>
      </c>
    </row>
    <row r="809" spans="1:3" x14ac:dyDescent="0.25">
      <c r="A809">
        <v>807</v>
      </c>
      <c r="B809">
        <f t="shared" ca="1" si="24"/>
        <v>0.94912969830273819</v>
      </c>
      <c r="C809" s="1">
        <f t="shared" ca="1" si="25"/>
        <v>193.45531195780956</v>
      </c>
    </row>
    <row r="810" spans="1:3" x14ac:dyDescent="0.25">
      <c r="A810">
        <v>808</v>
      </c>
      <c r="B810">
        <f t="shared" ca="1" si="24"/>
        <v>5.2892824206914768E-2</v>
      </c>
      <c r="C810" s="1">
        <f t="shared" ca="1" si="25"/>
        <v>170.67799499925249</v>
      </c>
    </row>
    <row r="811" spans="1:3" x14ac:dyDescent="0.25">
      <c r="A811">
        <v>809</v>
      </c>
      <c r="B811">
        <f t="shared" ca="1" si="24"/>
        <v>0.75068293781418149</v>
      </c>
      <c r="C811" s="1">
        <f t="shared" ca="1" si="25"/>
        <v>186.73648296904867</v>
      </c>
    </row>
    <row r="812" spans="1:3" x14ac:dyDescent="0.25">
      <c r="A812">
        <v>810</v>
      </c>
      <c r="B812">
        <f t="shared" ca="1" si="24"/>
        <v>0.52036271860525585</v>
      </c>
      <c r="C812" s="1">
        <f t="shared" ca="1" si="25"/>
        <v>182.35744764508266</v>
      </c>
    </row>
    <row r="813" spans="1:3" x14ac:dyDescent="0.25">
      <c r="A813">
        <v>811</v>
      </c>
      <c r="B813">
        <f t="shared" ca="1" si="24"/>
        <v>0.48003787876565895</v>
      </c>
      <c r="C813" s="1">
        <f t="shared" ca="1" si="25"/>
        <v>181.64959038648888</v>
      </c>
    </row>
    <row r="814" spans="1:3" x14ac:dyDescent="0.25">
      <c r="A814">
        <v>812</v>
      </c>
      <c r="B814">
        <f t="shared" ca="1" si="24"/>
        <v>0.60870104341012021</v>
      </c>
      <c r="C814" s="1">
        <f t="shared" ca="1" si="25"/>
        <v>183.93154570907828</v>
      </c>
    </row>
    <row r="815" spans="1:3" x14ac:dyDescent="0.25">
      <c r="A815">
        <v>813</v>
      </c>
      <c r="B815">
        <f t="shared" ca="1" si="24"/>
        <v>0.45788527875453977</v>
      </c>
      <c r="C815" s="1">
        <f t="shared" ca="1" si="25"/>
        <v>181.25966044421287</v>
      </c>
    </row>
    <row r="816" spans="1:3" x14ac:dyDescent="0.25">
      <c r="A816">
        <v>814</v>
      </c>
      <c r="B816">
        <f t="shared" ca="1" si="24"/>
        <v>6.266910462792008E-2</v>
      </c>
      <c r="C816" s="1">
        <f t="shared" ca="1" si="25"/>
        <v>171.27077115195357</v>
      </c>
    </row>
    <row r="817" spans="1:3" x14ac:dyDescent="0.25">
      <c r="A817">
        <v>815</v>
      </c>
      <c r="B817">
        <f t="shared" ca="1" si="24"/>
        <v>0.22227929779850419</v>
      </c>
      <c r="C817" s="1">
        <f t="shared" ca="1" si="25"/>
        <v>176.64837378144821</v>
      </c>
    </row>
    <row r="818" spans="1:3" x14ac:dyDescent="0.25">
      <c r="A818">
        <v>816</v>
      </c>
      <c r="B818">
        <f t="shared" ca="1" si="24"/>
        <v>4.5089520414611339E-2</v>
      </c>
      <c r="C818" s="1">
        <f t="shared" ca="1" si="25"/>
        <v>170.13882182034794</v>
      </c>
    </row>
    <row r="819" spans="1:3" x14ac:dyDescent="0.25">
      <c r="A819">
        <v>817</v>
      </c>
      <c r="B819">
        <f t="shared" ca="1" si="24"/>
        <v>0.88884601585369527</v>
      </c>
      <c r="C819" s="1">
        <f t="shared" ca="1" si="25"/>
        <v>190.54289808313717</v>
      </c>
    </row>
    <row r="820" spans="1:3" x14ac:dyDescent="0.25">
      <c r="A820">
        <v>818</v>
      </c>
      <c r="B820">
        <f t="shared" ca="1" si="24"/>
        <v>0.54364988825969163</v>
      </c>
      <c r="C820" s="1">
        <f t="shared" ca="1" si="25"/>
        <v>182.76743289498071</v>
      </c>
    </row>
    <row r="821" spans="1:3" x14ac:dyDescent="0.25">
      <c r="A821">
        <v>819</v>
      </c>
      <c r="B821">
        <f t="shared" ca="1" si="24"/>
        <v>0.93858828319146859</v>
      </c>
      <c r="C821" s="1">
        <f t="shared" ca="1" si="25"/>
        <v>192.80121183374169</v>
      </c>
    </row>
    <row r="822" spans="1:3" x14ac:dyDescent="0.25">
      <c r="A822">
        <v>820</v>
      </c>
      <c r="B822">
        <f t="shared" ca="1" si="24"/>
        <v>0.21278356414585786</v>
      </c>
      <c r="C822" s="1">
        <f t="shared" ca="1" si="25"/>
        <v>176.42239919472817</v>
      </c>
    </row>
    <row r="823" spans="1:3" x14ac:dyDescent="0.25">
      <c r="A823">
        <v>821</v>
      </c>
      <c r="B823">
        <f t="shared" ca="1" si="24"/>
        <v>0.3945400924773278</v>
      </c>
      <c r="C823" s="1">
        <f t="shared" ca="1" si="25"/>
        <v>180.12746336324224</v>
      </c>
    </row>
    <row r="824" spans="1:3" x14ac:dyDescent="0.25">
      <c r="A824">
        <v>822</v>
      </c>
      <c r="B824">
        <f t="shared" ca="1" si="24"/>
        <v>0.31899793973993884</v>
      </c>
      <c r="C824" s="1">
        <f t="shared" ca="1" si="25"/>
        <v>178.70648084339976</v>
      </c>
    </row>
    <row r="825" spans="1:3" x14ac:dyDescent="0.25">
      <c r="A825">
        <v>823</v>
      </c>
      <c r="B825">
        <f t="shared" ca="1" si="24"/>
        <v>0.53273191948719389</v>
      </c>
      <c r="C825" s="1">
        <f t="shared" ca="1" si="25"/>
        <v>182.57497317031419</v>
      </c>
    </row>
    <row r="826" spans="1:3" x14ac:dyDescent="0.25">
      <c r="A826">
        <v>824</v>
      </c>
      <c r="B826">
        <f t="shared" ca="1" si="24"/>
        <v>0.78180308164294965</v>
      </c>
      <c r="C826" s="1">
        <f t="shared" ca="1" si="25"/>
        <v>187.44808027038223</v>
      </c>
    </row>
    <row r="827" spans="1:3" x14ac:dyDescent="0.25">
      <c r="A827">
        <v>825</v>
      </c>
      <c r="B827">
        <f t="shared" ca="1" si="24"/>
        <v>0.63249902944762826</v>
      </c>
      <c r="C827" s="1">
        <f t="shared" ca="1" si="25"/>
        <v>184.36935586750781</v>
      </c>
    </row>
    <row r="828" spans="1:3" x14ac:dyDescent="0.25">
      <c r="A828">
        <v>826</v>
      </c>
      <c r="B828">
        <f t="shared" ca="1" si="24"/>
        <v>0.90898089604283805</v>
      </c>
      <c r="C828" s="1">
        <f t="shared" ca="1" si="25"/>
        <v>191.34153930460175</v>
      </c>
    </row>
    <row r="829" spans="1:3" x14ac:dyDescent="0.25">
      <c r="A829">
        <v>827</v>
      </c>
      <c r="B829">
        <f t="shared" ca="1" si="24"/>
        <v>0.14940183859505674</v>
      </c>
      <c r="C829" s="1">
        <f t="shared" ca="1" si="25"/>
        <v>174.72698405954071</v>
      </c>
    </row>
    <row r="830" spans="1:3" x14ac:dyDescent="0.25">
      <c r="A830">
        <v>828</v>
      </c>
      <c r="B830">
        <f t="shared" ca="1" si="24"/>
        <v>0.93200167896236397</v>
      </c>
      <c r="C830" s="1">
        <f t="shared" ca="1" si="25"/>
        <v>192.43606299723584</v>
      </c>
    </row>
    <row r="831" spans="1:3" x14ac:dyDescent="0.25">
      <c r="A831">
        <v>829</v>
      </c>
      <c r="B831">
        <f t="shared" ca="1" si="24"/>
        <v>0.9642936902034166</v>
      </c>
      <c r="C831" s="1">
        <f t="shared" ca="1" si="25"/>
        <v>194.61991237628459</v>
      </c>
    </row>
    <row r="832" spans="1:3" x14ac:dyDescent="0.25">
      <c r="A832">
        <v>830</v>
      </c>
      <c r="B832">
        <f t="shared" ca="1" si="24"/>
        <v>0.6769818951293658</v>
      </c>
      <c r="C832" s="1">
        <f t="shared" ca="1" si="25"/>
        <v>185.21492976163066</v>
      </c>
    </row>
    <row r="833" spans="1:3" x14ac:dyDescent="0.25">
      <c r="A833">
        <v>831</v>
      </c>
      <c r="B833">
        <f t="shared" ca="1" si="24"/>
        <v>6.2349180270507509E-2</v>
      </c>
      <c r="C833" s="1">
        <f t="shared" ca="1" si="25"/>
        <v>171.25256374505088</v>
      </c>
    </row>
    <row r="834" spans="1:3" x14ac:dyDescent="0.25">
      <c r="A834">
        <v>832</v>
      </c>
      <c r="B834">
        <f t="shared" ca="1" si="24"/>
        <v>0.43393565939927292</v>
      </c>
      <c r="C834" s="1">
        <f t="shared" ca="1" si="25"/>
        <v>180.83545925728254</v>
      </c>
    </row>
    <row r="835" spans="1:3" x14ac:dyDescent="0.25">
      <c r="A835">
        <v>833</v>
      </c>
      <c r="B835">
        <f t="shared" ca="1" si="24"/>
        <v>0.40820296666502687</v>
      </c>
      <c r="C835" s="1">
        <f t="shared" ca="1" si="25"/>
        <v>180.37480960006982</v>
      </c>
    </row>
    <row r="836" spans="1:3" x14ac:dyDescent="0.25">
      <c r="A836">
        <v>834</v>
      </c>
      <c r="B836">
        <f t="shared" ref="B836:B899" ca="1" si="26">RAND()</f>
        <v>0.11053363730022581</v>
      </c>
      <c r="C836" s="1">
        <f t="shared" ref="C836:C899" ca="1" si="27">_xlfn.NORM.INV(B836,$E$1,$E$2)</f>
        <v>173.43413440723833</v>
      </c>
    </row>
    <row r="837" spans="1:3" x14ac:dyDescent="0.25">
      <c r="A837">
        <v>835</v>
      </c>
      <c r="B837">
        <f t="shared" ca="1" si="26"/>
        <v>0.1637924827354984</v>
      </c>
      <c r="C837" s="1">
        <f t="shared" ca="1" si="27"/>
        <v>175.14707063628205</v>
      </c>
    </row>
    <row r="838" spans="1:3" x14ac:dyDescent="0.25">
      <c r="A838">
        <v>836</v>
      </c>
      <c r="B838">
        <f t="shared" ca="1" si="26"/>
        <v>0.86222509973221373</v>
      </c>
      <c r="C838" s="1">
        <f t="shared" ca="1" si="27"/>
        <v>189.63259621312372</v>
      </c>
    </row>
    <row r="839" spans="1:3" x14ac:dyDescent="0.25">
      <c r="A839">
        <v>837</v>
      </c>
      <c r="B839">
        <f t="shared" ca="1" si="26"/>
        <v>0.82521294375965248</v>
      </c>
      <c r="C839" s="1">
        <f t="shared" ca="1" si="27"/>
        <v>188.54790985221223</v>
      </c>
    </row>
    <row r="840" spans="1:3" x14ac:dyDescent="0.25">
      <c r="A840">
        <v>838</v>
      </c>
      <c r="B840">
        <f t="shared" ca="1" si="26"/>
        <v>0.37621502207520952</v>
      </c>
      <c r="C840" s="1">
        <f t="shared" ca="1" si="27"/>
        <v>179.7919425346189</v>
      </c>
    </row>
    <row r="841" spans="1:3" x14ac:dyDescent="0.25">
      <c r="A841">
        <v>839</v>
      </c>
      <c r="B841">
        <f t="shared" ca="1" si="26"/>
        <v>0.95203110203599117</v>
      </c>
      <c r="C841" s="1">
        <f t="shared" ca="1" si="27"/>
        <v>193.6541215242986</v>
      </c>
    </row>
    <row r="842" spans="1:3" x14ac:dyDescent="0.25">
      <c r="A842">
        <v>840</v>
      </c>
      <c r="B842">
        <f t="shared" ca="1" si="26"/>
        <v>0.67351703663266038</v>
      </c>
      <c r="C842" s="1">
        <f t="shared" ca="1" si="27"/>
        <v>185.14751993501977</v>
      </c>
    </row>
    <row r="843" spans="1:3" x14ac:dyDescent="0.25">
      <c r="A843">
        <v>841</v>
      </c>
      <c r="B843">
        <f t="shared" ca="1" si="26"/>
        <v>0.10551185694053211</v>
      </c>
      <c r="C843" s="1">
        <f t="shared" ca="1" si="27"/>
        <v>173.2447118647091</v>
      </c>
    </row>
    <row r="844" spans="1:3" x14ac:dyDescent="0.25">
      <c r="A844">
        <v>842</v>
      </c>
      <c r="B844">
        <f t="shared" ca="1" si="26"/>
        <v>0.11448766576738634</v>
      </c>
      <c r="C844" s="1">
        <f t="shared" ca="1" si="27"/>
        <v>173.57898210961375</v>
      </c>
    </row>
    <row r="845" spans="1:3" x14ac:dyDescent="0.25">
      <c r="A845">
        <v>843</v>
      </c>
      <c r="B845">
        <f t="shared" ca="1" si="26"/>
        <v>0.45171048184226081</v>
      </c>
      <c r="C845" s="1">
        <f t="shared" ca="1" si="27"/>
        <v>181.15061315085038</v>
      </c>
    </row>
    <row r="846" spans="1:3" x14ac:dyDescent="0.25">
      <c r="A846">
        <v>844</v>
      </c>
      <c r="B846">
        <f t="shared" ca="1" si="26"/>
        <v>0.10511958684627665</v>
      </c>
      <c r="C846" s="1">
        <f t="shared" ca="1" si="27"/>
        <v>173.22964368414466</v>
      </c>
    </row>
    <row r="847" spans="1:3" x14ac:dyDescent="0.25">
      <c r="A847">
        <v>845</v>
      </c>
      <c r="B847">
        <f t="shared" ca="1" si="26"/>
        <v>0.38735349159064014</v>
      </c>
      <c r="C847" s="1">
        <f t="shared" ca="1" si="27"/>
        <v>179.99643584051049</v>
      </c>
    </row>
    <row r="848" spans="1:3" x14ac:dyDescent="0.25">
      <c r="A848">
        <v>846</v>
      </c>
      <c r="B848">
        <f t="shared" ca="1" si="26"/>
        <v>7.0459318239316393E-2</v>
      </c>
      <c r="C848" s="1">
        <f t="shared" ca="1" si="27"/>
        <v>171.69334896350574</v>
      </c>
    </row>
    <row r="849" spans="1:3" x14ac:dyDescent="0.25">
      <c r="A849">
        <v>847</v>
      </c>
      <c r="B849">
        <f t="shared" ca="1" si="26"/>
        <v>0.68795448421710437</v>
      </c>
      <c r="C849" s="1">
        <f t="shared" ca="1" si="27"/>
        <v>185.43042405998466</v>
      </c>
    </row>
    <row r="850" spans="1:3" x14ac:dyDescent="0.25">
      <c r="A850">
        <v>848</v>
      </c>
      <c r="B850">
        <f t="shared" ca="1" si="26"/>
        <v>0.58962102466063915</v>
      </c>
      <c r="C850" s="1">
        <f t="shared" ca="1" si="27"/>
        <v>183.58599154381022</v>
      </c>
    </row>
    <row r="851" spans="1:3" x14ac:dyDescent="0.25">
      <c r="A851">
        <v>849</v>
      </c>
      <c r="B851">
        <f t="shared" ca="1" si="26"/>
        <v>3.3699396776293189E-2</v>
      </c>
      <c r="C851" s="1">
        <f t="shared" ca="1" si="27"/>
        <v>169.19696193169082</v>
      </c>
    </row>
    <row r="852" spans="1:3" x14ac:dyDescent="0.25">
      <c r="A852">
        <v>850</v>
      </c>
      <c r="B852">
        <f t="shared" ca="1" si="26"/>
        <v>0.21089690091575608</v>
      </c>
      <c r="C852" s="1">
        <f t="shared" ca="1" si="27"/>
        <v>176.37680846599667</v>
      </c>
    </row>
    <row r="853" spans="1:3" x14ac:dyDescent="0.25">
      <c r="A853">
        <v>851</v>
      </c>
      <c r="B853">
        <f t="shared" ca="1" si="26"/>
        <v>0.25210273388153193</v>
      </c>
      <c r="C853" s="1">
        <f t="shared" ca="1" si="27"/>
        <v>177.32478816557031</v>
      </c>
    </row>
    <row r="854" spans="1:3" x14ac:dyDescent="0.25">
      <c r="A854">
        <v>852</v>
      </c>
      <c r="B854">
        <f t="shared" ca="1" si="26"/>
        <v>0.97374669862851881</v>
      </c>
      <c r="C854" s="1">
        <f t="shared" ca="1" si="27"/>
        <v>195.57269736660155</v>
      </c>
    </row>
    <row r="855" spans="1:3" x14ac:dyDescent="0.25">
      <c r="A855">
        <v>853</v>
      </c>
      <c r="B855">
        <f t="shared" ca="1" si="26"/>
        <v>0.70382614771610719</v>
      </c>
      <c r="C855" s="1">
        <f t="shared" ca="1" si="27"/>
        <v>185.74805906167504</v>
      </c>
    </row>
    <row r="856" spans="1:3" x14ac:dyDescent="0.25">
      <c r="A856">
        <v>854</v>
      </c>
      <c r="B856">
        <f t="shared" ca="1" si="26"/>
        <v>0.92303304860585766</v>
      </c>
      <c r="C856" s="1">
        <f t="shared" ca="1" si="27"/>
        <v>191.98041037327215</v>
      </c>
    </row>
    <row r="857" spans="1:3" x14ac:dyDescent="0.25">
      <c r="A857">
        <v>855</v>
      </c>
      <c r="B857">
        <f t="shared" ca="1" si="26"/>
        <v>0.29055207567177965</v>
      </c>
      <c r="C857" s="1">
        <f t="shared" ca="1" si="27"/>
        <v>178.13759168983196</v>
      </c>
    </row>
    <row r="858" spans="1:3" x14ac:dyDescent="0.25">
      <c r="A858">
        <v>856</v>
      </c>
      <c r="B858">
        <f t="shared" ca="1" si="26"/>
        <v>0.18753124215014727</v>
      </c>
      <c r="C858" s="1">
        <f t="shared" ca="1" si="27"/>
        <v>175.79078655757246</v>
      </c>
    </row>
    <row r="859" spans="1:3" x14ac:dyDescent="0.25">
      <c r="A859">
        <v>857</v>
      </c>
      <c r="B859">
        <f t="shared" ca="1" si="26"/>
        <v>2.2550050526832233E-2</v>
      </c>
      <c r="C859" s="1">
        <f t="shared" ca="1" si="27"/>
        <v>167.9739625097823</v>
      </c>
    </row>
    <row r="860" spans="1:3" x14ac:dyDescent="0.25">
      <c r="A860">
        <v>858</v>
      </c>
      <c r="B860">
        <f t="shared" ca="1" si="26"/>
        <v>0.18343897193406633</v>
      </c>
      <c r="C860" s="1">
        <f t="shared" ca="1" si="27"/>
        <v>175.68364188974769</v>
      </c>
    </row>
    <row r="861" spans="1:3" x14ac:dyDescent="0.25">
      <c r="A861">
        <v>859</v>
      </c>
      <c r="B861">
        <f t="shared" ca="1" si="26"/>
        <v>0.4745873918417689</v>
      </c>
      <c r="C861" s="1">
        <f t="shared" ca="1" si="27"/>
        <v>181.55379828253643</v>
      </c>
    </row>
    <row r="862" spans="1:3" x14ac:dyDescent="0.25">
      <c r="A862">
        <v>860</v>
      </c>
      <c r="B862">
        <f t="shared" ca="1" si="26"/>
        <v>0.17938537348863026</v>
      </c>
      <c r="C862" s="1">
        <f t="shared" ca="1" si="27"/>
        <v>175.5760304819654</v>
      </c>
    </row>
    <row r="863" spans="1:3" x14ac:dyDescent="0.25">
      <c r="A863">
        <v>861</v>
      </c>
      <c r="B863">
        <f t="shared" ca="1" si="26"/>
        <v>0.58688723563616629</v>
      </c>
      <c r="C863" s="1">
        <f t="shared" ca="1" si="27"/>
        <v>183.5368150100692</v>
      </c>
    </row>
    <row r="864" spans="1:3" x14ac:dyDescent="0.25">
      <c r="A864">
        <v>862</v>
      </c>
      <c r="B864">
        <f t="shared" ca="1" si="26"/>
        <v>0.41474453934105937</v>
      </c>
      <c r="C864" s="1">
        <f t="shared" ca="1" si="27"/>
        <v>180.49250177440067</v>
      </c>
    </row>
    <row r="865" spans="1:3" x14ac:dyDescent="0.25">
      <c r="A865">
        <v>863</v>
      </c>
      <c r="B865">
        <f t="shared" ca="1" si="26"/>
        <v>0.43221082497488683</v>
      </c>
      <c r="C865" s="1">
        <f t="shared" ca="1" si="27"/>
        <v>180.80476160972731</v>
      </c>
    </row>
    <row r="866" spans="1:3" x14ac:dyDescent="0.25">
      <c r="A866">
        <v>864</v>
      </c>
      <c r="B866">
        <f t="shared" ca="1" si="26"/>
        <v>0.69150583868565108</v>
      </c>
      <c r="C866" s="1">
        <f t="shared" ca="1" si="27"/>
        <v>185.50086248548877</v>
      </c>
    </row>
    <row r="867" spans="1:3" x14ac:dyDescent="0.25">
      <c r="A867">
        <v>865</v>
      </c>
      <c r="B867">
        <f t="shared" ca="1" si="26"/>
        <v>0.90914275925236798</v>
      </c>
      <c r="C867" s="1">
        <f t="shared" ca="1" si="27"/>
        <v>191.34846305570275</v>
      </c>
    </row>
    <row r="868" spans="1:3" x14ac:dyDescent="0.25">
      <c r="A868">
        <v>866</v>
      </c>
      <c r="B868">
        <f t="shared" ca="1" si="26"/>
        <v>0.3062965297632414</v>
      </c>
      <c r="C868" s="1">
        <f t="shared" ca="1" si="27"/>
        <v>178.45537139143212</v>
      </c>
    </row>
    <row r="869" spans="1:3" x14ac:dyDescent="0.25">
      <c r="A869">
        <v>867</v>
      </c>
      <c r="B869">
        <f t="shared" ca="1" si="26"/>
        <v>0.34915231881515985</v>
      </c>
      <c r="C869" s="1">
        <f t="shared" ca="1" si="27"/>
        <v>179.28672971769481</v>
      </c>
    </row>
    <row r="870" spans="1:3" x14ac:dyDescent="0.25">
      <c r="A870">
        <v>868</v>
      </c>
      <c r="B870">
        <f t="shared" ca="1" si="26"/>
        <v>0.87036815317741389</v>
      </c>
      <c r="C870" s="1">
        <f t="shared" ca="1" si="27"/>
        <v>189.89693200567879</v>
      </c>
    </row>
    <row r="871" spans="1:3" x14ac:dyDescent="0.25">
      <c r="A871">
        <v>869</v>
      </c>
      <c r="B871">
        <f t="shared" ca="1" si="26"/>
        <v>0.24067328539203059</v>
      </c>
      <c r="C871" s="1">
        <f t="shared" ca="1" si="27"/>
        <v>177.0710310033266</v>
      </c>
    </row>
    <row r="872" spans="1:3" x14ac:dyDescent="0.25">
      <c r="A872">
        <v>870</v>
      </c>
      <c r="B872">
        <f t="shared" ca="1" si="26"/>
        <v>0.95910547021447601</v>
      </c>
      <c r="C872" s="1">
        <f t="shared" ca="1" si="27"/>
        <v>194.18278986597571</v>
      </c>
    </row>
    <row r="873" spans="1:3" x14ac:dyDescent="0.25">
      <c r="A873">
        <v>871</v>
      </c>
      <c r="B873">
        <f t="shared" ca="1" si="26"/>
        <v>0.61911304329252537</v>
      </c>
      <c r="C873" s="1">
        <f t="shared" ca="1" si="27"/>
        <v>184.1220650451242</v>
      </c>
    </row>
    <row r="874" spans="1:3" x14ac:dyDescent="0.25">
      <c r="A874">
        <v>872</v>
      </c>
      <c r="B874">
        <f t="shared" ca="1" si="26"/>
        <v>0.87934994229650643</v>
      </c>
      <c r="C874" s="1">
        <f t="shared" ca="1" si="27"/>
        <v>190.20220340727019</v>
      </c>
    </row>
    <row r="875" spans="1:3" x14ac:dyDescent="0.25">
      <c r="A875">
        <v>873</v>
      </c>
      <c r="B875">
        <f t="shared" ca="1" si="26"/>
        <v>8.1927108971272422E-2</v>
      </c>
      <c r="C875" s="1">
        <f t="shared" ca="1" si="27"/>
        <v>172.25442369041525</v>
      </c>
    </row>
    <row r="876" spans="1:3" x14ac:dyDescent="0.25">
      <c r="A876">
        <v>874</v>
      </c>
      <c r="B876">
        <f t="shared" ca="1" si="26"/>
        <v>0.93465446085166148</v>
      </c>
      <c r="C876" s="1">
        <f t="shared" ca="1" si="27"/>
        <v>192.57967604554915</v>
      </c>
    </row>
    <row r="877" spans="1:3" x14ac:dyDescent="0.25">
      <c r="A877">
        <v>875</v>
      </c>
      <c r="B877">
        <f t="shared" ca="1" si="26"/>
        <v>7.8633129703477023E-3</v>
      </c>
      <c r="C877" s="1">
        <f t="shared" ca="1" si="27"/>
        <v>165.09360879618669</v>
      </c>
    </row>
    <row r="878" spans="1:3" x14ac:dyDescent="0.25">
      <c r="A878">
        <v>876</v>
      </c>
      <c r="B878">
        <f t="shared" ca="1" si="26"/>
        <v>0.86677365504335757</v>
      </c>
      <c r="C878" s="1">
        <f t="shared" ca="1" si="27"/>
        <v>189.77888119196567</v>
      </c>
    </row>
    <row r="879" spans="1:3" x14ac:dyDescent="0.25">
      <c r="A879">
        <v>877</v>
      </c>
      <c r="B879">
        <f t="shared" ca="1" si="26"/>
        <v>0.96093454376404497</v>
      </c>
      <c r="C879" s="1">
        <f t="shared" ca="1" si="27"/>
        <v>194.33144806410399</v>
      </c>
    </row>
    <row r="880" spans="1:3" x14ac:dyDescent="0.25">
      <c r="A880">
        <v>878</v>
      </c>
      <c r="B880">
        <f t="shared" ca="1" si="26"/>
        <v>0.48748312828593909</v>
      </c>
      <c r="C880" s="1">
        <f t="shared" ca="1" si="27"/>
        <v>181.78033794244453</v>
      </c>
    </row>
    <row r="881" spans="1:3" x14ac:dyDescent="0.25">
      <c r="A881">
        <v>879</v>
      </c>
      <c r="B881">
        <f t="shared" ca="1" si="26"/>
        <v>0.58310573523423048</v>
      </c>
      <c r="C881" s="1">
        <f t="shared" ca="1" si="27"/>
        <v>183.46891608029253</v>
      </c>
    </row>
    <row r="882" spans="1:3" x14ac:dyDescent="0.25">
      <c r="A882">
        <v>880</v>
      </c>
      <c r="B882">
        <f t="shared" ca="1" si="26"/>
        <v>7.9989298034501499E-2</v>
      </c>
      <c r="C882" s="1">
        <f t="shared" ca="1" si="27"/>
        <v>172.16399514664849</v>
      </c>
    </row>
    <row r="883" spans="1:3" x14ac:dyDescent="0.25">
      <c r="A883">
        <v>881</v>
      </c>
      <c r="B883">
        <f t="shared" ca="1" si="26"/>
        <v>6.1366979225358609E-2</v>
      </c>
      <c r="C883" s="1">
        <f t="shared" ca="1" si="27"/>
        <v>171.19620591099712</v>
      </c>
    </row>
    <row r="884" spans="1:3" x14ac:dyDescent="0.25">
      <c r="A884">
        <v>882</v>
      </c>
      <c r="B884">
        <f t="shared" ca="1" si="26"/>
        <v>0.70180589844747121</v>
      </c>
      <c r="C884" s="1">
        <f t="shared" ca="1" si="27"/>
        <v>185.70721101510344</v>
      </c>
    </row>
    <row r="885" spans="1:3" x14ac:dyDescent="0.25">
      <c r="A885">
        <v>883</v>
      </c>
      <c r="B885">
        <f t="shared" ca="1" si="26"/>
        <v>0.11315370672510372</v>
      </c>
      <c r="C885" s="1">
        <f t="shared" ca="1" si="27"/>
        <v>173.53052026164397</v>
      </c>
    </row>
    <row r="886" spans="1:3" x14ac:dyDescent="0.25">
      <c r="A886">
        <v>884</v>
      </c>
      <c r="B886">
        <f t="shared" ca="1" si="26"/>
        <v>0.81533989487663339</v>
      </c>
      <c r="C886" s="1">
        <f t="shared" ca="1" si="27"/>
        <v>188.28423209766029</v>
      </c>
    </row>
    <row r="887" spans="1:3" x14ac:dyDescent="0.25">
      <c r="A887">
        <v>885</v>
      </c>
      <c r="B887">
        <f t="shared" ca="1" si="26"/>
        <v>0.96197278377319473</v>
      </c>
      <c r="C887" s="1">
        <f t="shared" ca="1" si="27"/>
        <v>194.41836894947866</v>
      </c>
    </row>
    <row r="888" spans="1:3" x14ac:dyDescent="0.25">
      <c r="A888">
        <v>886</v>
      </c>
      <c r="B888">
        <f t="shared" ca="1" si="26"/>
        <v>0.33627453910841043</v>
      </c>
      <c r="C888" s="1">
        <f t="shared" ca="1" si="27"/>
        <v>179.04143501113558</v>
      </c>
    </row>
    <row r="889" spans="1:3" x14ac:dyDescent="0.25">
      <c r="A889">
        <v>887</v>
      </c>
      <c r="B889">
        <f t="shared" ca="1" si="26"/>
        <v>0.90202981497139989</v>
      </c>
      <c r="C889" s="1">
        <f t="shared" ca="1" si="27"/>
        <v>191.05243088546189</v>
      </c>
    </row>
    <row r="890" spans="1:3" x14ac:dyDescent="0.25">
      <c r="A890">
        <v>888</v>
      </c>
      <c r="B890">
        <f t="shared" ca="1" si="26"/>
        <v>0.72819787275108905</v>
      </c>
      <c r="C890" s="1">
        <f t="shared" ca="1" si="27"/>
        <v>186.25160201168879</v>
      </c>
    </row>
    <row r="891" spans="1:3" x14ac:dyDescent="0.25">
      <c r="A891">
        <v>889</v>
      </c>
      <c r="B891">
        <f t="shared" ca="1" si="26"/>
        <v>0.52011233896047204</v>
      </c>
      <c r="C891" s="1">
        <f t="shared" ca="1" si="27"/>
        <v>182.35304872298593</v>
      </c>
    </row>
    <row r="892" spans="1:3" x14ac:dyDescent="0.25">
      <c r="A892">
        <v>890</v>
      </c>
      <c r="B892">
        <f t="shared" ca="1" si="26"/>
        <v>0.50802036104755699</v>
      </c>
      <c r="C892" s="1">
        <f t="shared" ca="1" si="27"/>
        <v>182.14073792754513</v>
      </c>
    </row>
    <row r="893" spans="1:3" x14ac:dyDescent="0.25">
      <c r="A893">
        <v>891</v>
      </c>
      <c r="B893">
        <f t="shared" ca="1" si="26"/>
        <v>6.6946547818432789E-2</v>
      </c>
      <c r="C893" s="1">
        <f t="shared" ca="1" si="27"/>
        <v>171.50752515353642</v>
      </c>
    </row>
    <row r="894" spans="1:3" x14ac:dyDescent="0.25">
      <c r="A894">
        <v>892</v>
      </c>
      <c r="B894">
        <f t="shared" ca="1" si="26"/>
        <v>0.82602725789979359</v>
      </c>
      <c r="C894" s="1">
        <f t="shared" ca="1" si="27"/>
        <v>188.570072825089</v>
      </c>
    </row>
    <row r="895" spans="1:3" x14ac:dyDescent="0.25">
      <c r="A895">
        <v>893</v>
      </c>
      <c r="B895">
        <f t="shared" ca="1" si="26"/>
        <v>0.35898942039071957</v>
      </c>
      <c r="C895" s="1">
        <f t="shared" ca="1" si="27"/>
        <v>179.47187062173671</v>
      </c>
    </row>
    <row r="896" spans="1:3" x14ac:dyDescent="0.25">
      <c r="A896">
        <v>894</v>
      </c>
      <c r="B896">
        <f t="shared" ca="1" si="26"/>
        <v>0.83134044044580169</v>
      </c>
      <c r="C896" s="1">
        <f t="shared" ca="1" si="27"/>
        <v>188.7163304072395</v>
      </c>
    </row>
    <row r="897" spans="1:3" x14ac:dyDescent="0.25">
      <c r="A897">
        <v>895</v>
      </c>
      <c r="B897">
        <f t="shared" ca="1" si="26"/>
        <v>0.36457859897079503</v>
      </c>
      <c r="C897" s="1">
        <f t="shared" ca="1" si="27"/>
        <v>179.57627195214832</v>
      </c>
    </row>
    <row r="898" spans="1:3" x14ac:dyDescent="0.25">
      <c r="A898">
        <v>896</v>
      </c>
      <c r="B898">
        <f t="shared" ca="1" si="26"/>
        <v>0.50291053953968912</v>
      </c>
      <c r="C898" s="1">
        <f t="shared" ca="1" si="27"/>
        <v>182.05106993798134</v>
      </c>
    </row>
    <row r="899" spans="1:3" x14ac:dyDescent="0.25">
      <c r="A899">
        <v>897</v>
      </c>
      <c r="B899">
        <f t="shared" ca="1" si="26"/>
        <v>0.79879281680113412</v>
      </c>
      <c r="C899" s="1">
        <f t="shared" ca="1" si="27"/>
        <v>187.86121949380504</v>
      </c>
    </row>
    <row r="900" spans="1:3" x14ac:dyDescent="0.25">
      <c r="A900">
        <v>898</v>
      </c>
      <c r="B900">
        <f t="shared" ref="B900:B963" ca="1" si="28">RAND()</f>
        <v>0.18086791178416495</v>
      </c>
      <c r="C900" s="1">
        <f t="shared" ref="C900:C963" ca="1" si="29">_xlfn.NORM.INV(B900,$E$1,$E$2)</f>
        <v>175.61556258079796</v>
      </c>
    </row>
    <row r="901" spans="1:3" x14ac:dyDescent="0.25">
      <c r="A901">
        <v>899</v>
      </c>
      <c r="B901">
        <f t="shared" ca="1" si="28"/>
        <v>0.65870453519818828</v>
      </c>
      <c r="C901" s="1">
        <f t="shared" ca="1" si="29"/>
        <v>184.86251098000704</v>
      </c>
    </row>
    <row r="902" spans="1:3" x14ac:dyDescent="0.25">
      <c r="A902">
        <v>900</v>
      </c>
      <c r="B902">
        <f t="shared" ca="1" si="28"/>
        <v>0.52574767370449826</v>
      </c>
      <c r="C902" s="1">
        <f t="shared" ca="1" si="29"/>
        <v>182.45209302584783</v>
      </c>
    </row>
    <row r="903" spans="1:3" x14ac:dyDescent="0.25">
      <c r="A903">
        <v>901</v>
      </c>
      <c r="B903">
        <f t="shared" ca="1" si="28"/>
        <v>0.6832120390515013</v>
      </c>
      <c r="C903" s="1">
        <f t="shared" ca="1" si="29"/>
        <v>185.33689843702348</v>
      </c>
    </row>
    <row r="904" spans="1:3" x14ac:dyDescent="0.25">
      <c r="A904">
        <v>902</v>
      </c>
      <c r="B904">
        <f t="shared" ca="1" si="28"/>
        <v>0.46571395505894408</v>
      </c>
      <c r="C904" s="1">
        <f t="shared" ca="1" si="29"/>
        <v>181.39766091715146</v>
      </c>
    </row>
    <row r="905" spans="1:3" x14ac:dyDescent="0.25">
      <c r="A905">
        <v>903</v>
      </c>
      <c r="B905">
        <f t="shared" ca="1" si="28"/>
        <v>0.2814255145358735</v>
      </c>
      <c r="C905" s="1">
        <f t="shared" ca="1" si="29"/>
        <v>177.9497162404906</v>
      </c>
    </row>
    <row r="906" spans="1:3" x14ac:dyDescent="0.25">
      <c r="A906">
        <v>904</v>
      </c>
      <c r="B906">
        <f t="shared" ca="1" si="28"/>
        <v>0.11008076312710935</v>
      </c>
      <c r="C906" s="1">
        <f t="shared" ca="1" si="29"/>
        <v>173.4173089370851</v>
      </c>
    </row>
    <row r="907" spans="1:3" x14ac:dyDescent="0.25">
      <c r="A907">
        <v>905</v>
      </c>
      <c r="B907">
        <f t="shared" ca="1" si="28"/>
        <v>0.85004939653035283</v>
      </c>
      <c r="C907" s="1">
        <f t="shared" ca="1" si="29"/>
        <v>189.25651689466395</v>
      </c>
    </row>
    <row r="908" spans="1:3" x14ac:dyDescent="0.25">
      <c r="A908">
        <v>906</v>
      </c>
      <c r="B908">
        <f t="shared" ca="1" si="28"/>
        <v>0.60655047553588981</v>
      </c>
      <c r="C908" s="1">
        <f t="shared" ca="1" si="29"/>
        <v>183.89237677939892</v>
      </c>
    </row>
    <row r="909" spans="1:3" x14ac:dyDescent="0.25">
      <c r="A909">
        <v>907</v>
      </c>
      <c r="B909">
        <f t="shared" ca="1" si="28"/>
        <v>0.55619035108178161</v>
      </c>
      <c r="C909" s="1">
        <f t="shared" ca="1" si="29"/>
        <v>182.98922097154687</v>
      </c>
    </row>
    <row r="910" spans="1:3" x14ac:dyDescent="0.25">
      <c r="A910">
        <v>908</v>
      </c>
      <c r="B910">
        <f t="shared" ca="1" si="28"/>
        <v>0.52767005037267256</v>
      </c>
      <c r="C910" s="1">
        <f t="shared" ca="1" si="29"/>
        <v>182.48589963712141</v>
      </c>
    </row>
    <row r="911" spans="1:3" x14ac:dyDescent="0.25">
      <c r="A911">
        <v>909</v>
      </c>
      <c r="B911">
        <f t="shared" ca="1" si="28"/>
        <v>0.33472484321345986</v>
      </c>
      <c r="C911" s="1">
        <f t="shared" ca="1" si="29"/>
        <v>179.01167617525533</v>
      </c>
    </row>
    <row r="912" spans="1:3" x14ac:dyDescent="0.25">
      <c r="A912">
        <v>910</v>
      </c>
      <c r="B912">
        <f t="shared" ca="1" si="28"/>
        <v>0.6135527630165496</v>
      </c>
      <c r="C912" s="1">
        <f t="shared" ca="1" si="29"/>
        <v>184.0201361731277</v>
      </c>
    </row>
    <row r="913" spans="1:3" x14ac:dyDescent="0.25">
      <c r="A913">
        <v>911</v>
      </c>
      <c r="B913">
        <f t="shared" ca="1" si="28"/>
        <v>0.27864159092372598</v>
      </c>
      <c r="C913" s="1">
        <f t="shared" ca="1" si="29"/>
        <v>177.89182831659184</v>
      </c>
    </row>
    <row r="914" spans="1:3" x14ac:dyDescent="0.25">
      <c r="A914">
        <v>912</v>
      </c>
      <c r="B914">
        <f t="shared" ca="1" si="28"/>
        <v>0.83894894201601489</v>
      </c>
      <c r="C914" s="1">
        <f t="shared" ca="1" si="29"/>
        <v>188.93103125621002</v>
      </c>
    </row>
    <row r="915" spans="1:3" x14ac:dyDescent="0.25">
      <c r="A915">
        <v>913</v>
      </c>
      <c r="B915">
        <f t="shared" ca="1" si="28"/>
        <v>0.39617399794635577</v>
      </c>
      <c r="C915" s="1">
        <f t="shared" ca="1" si="29"/>
        <v>180.15716009107328</v>
      </c>
    </row>
    <row r="916" spans="1:3" x14ac:dyDescent="0.25">
      <c r="A916">
        <v>914</v>
      </c>
      <c r="B916">
        <f t="shared" ca="1" si="28"/>
        <v>0.26341949944343734</v>
      </c>
      <c r="C916" s="1">
        <f t="shared" ca="1" si="29"/>
        <v>177.57012928402384</v>
      </c>
    </row>
    <row r="917" spans="1:3" x14ac:dyDescent="0.25">
      <c r="A917">
        <v>915</v>
      </c>
      <c r="B917">
        <f t="shared" ca="1" si="28"/>
        <v>0.12256410656402339</v>
      </c>
      <c r="C917" s="1">
        <f t="shared" ca="1" si="29"/>
        <v>173.86415145093233</v>
      </c>
    </row>
    <row r="918" spans="1:3" x14ac:dyDescent="0.25">
      <c r="A918">
        <v>916</v>
      </c>
      <c r="B918">
        <f t="shared" ca="1" si="28"/>
        <v>0.9373220709036828</v>
      </c>
      <c r="C918" s="1">
        <f t="shared" ca="1" si="29"/>
        <v>192.72872766127739</v>
      </c>
    </row>
    <row r="919" spans="1:3" x14ac:dyDescent="0.25">
      <c r="A919">
        <v>917</v>
      </c>
      <c r="B919">
        <f t="shared" ca="1" si="28"/>
        <v>0.17772695717118514</v>
      </c>
      <c r="C919" s="1">
        <f t="shared" ca="1" si="29"/>
        <v>175.53156435764902</v>
      </c>
    </row>
    <row r="920" spans="1:3" x14ac:dyDescent="0.25">
      <c r="A920">
        <v>918</v>
      </c>
      <c r="B920">
        <f t="shared" ca="1" si="28"/>
        <v>0.84196465157927092</v>
      </c>
      <c r="C920" s="1">
        <f t="shared" ca="1" si="29"/>
        <v>189.01795635131396</v>
      </c>
    </row>
    <row r="921" spans="1:3" x14ac:dyDescent="0.25">
      <c r="A921">
        <v>919</v>
      </c>
      <c r="B921">
        <f t="shared" ca="1" si="28"/>
        <v>0.34938696718890483</v>
      </c>
      <c r="C921" s="1">
        <f t="shared" ca="1" si="29"/>
        <v>179.29116760966278</v>
      </c>
    </row>
    <row r="922" spans="1:3" x14ac:dyDescent="0.25">
      <c r="A922">
        <v>920</v>
      </c>
      <c r="B922">
        <f t="shared" ca="1" si="28"/>
        <v>0.32718130858540417</v>
      </c>
      <c r="C922" s="1">
        <f t="shared" ca="1" si="29"/>
        <v>178.86603110044729</v>
      </c>
    </row>
    <row r="923" spans="1:3" x14ac:dyDescent="0.25">
      <c r="A923">
        <v>921</v>
      </c>
      <c r="B923">
        <f t="shared" ca="1" si="28"/>
        <v>0.87708507944990155</v>
      </c>
      <c r="C923" s="1">
        <f t="shared" ca="1" si="29"/>
        <v>190.12376583716943</v>
      </c>
    </row>
    <row r="924" spans="1:3" x14ac:dyDescent="0.25">
      <c r="A924">
        <v>922</v>
      </c>
      <c r="B924">
        <f t="shared" ca="1" si="28"/>
        <v>0.13891467760506226</v>
      </c>
      <c r="C924" s="1">
        <f t="shared" ca="1" si="29"/>
        <v>174.40354105063594</v>
      </c>
    </row>
    <row r="925" spans="1:3" x14ac:dyDescent="0.25">
      <c r="A925">
        <v>923</v>
      </c>
      <c r="B925">
        <f t="shared" ca="1" si="28"/>
        <v>0.61663325092099319</v>
      </c>
      <c r="C925" s="1">
        <f t="shared" ca="1" si="29"/>
        <v>184.07655215913994</v>
      </c>
    </row>
    <row r="926" spans="1:3" x14ac:dyDescent="0.25">
      <c r="A926">
        <v>924</v>
      </c>
      <c r="B926">
        <f t="shared" ca="1" si="28"/>
        <v>0.93330722851252323</v>
      </c>
      <c r="C926" s="1">
        <f t="shared" ca="1" si="29"/>
        <v>192.50618865577465</v>
      </c>
    </row>
    <row r="927" spans="1:3" x14ac:dyDescent="0.25">
      <c r="A927">
        <v>925</v>
      </c>
      <c r="B927">
        <f t="shared" ca="1" si="28"/>
        <v>0.41343793861532585</v>
      </c>
      <c r="C927" s="1">
        <f t="shared" ca="1" si="29"/>
        <v>180.4690292679737</v>
      </c>
    </row>
    <row r="928" spans="1:3" x14ac:dyDescent="0.25">
      <c r="A928">
        <v>926</v>
      </c>
      <c r="B928">
        <f t="shared" ca="1" si="28"/>
        <v>0.25803488445307454</v>
      </c>
      <c r="C928" s="1">
        <f t="shared" ca="1" si="29"/>
        <v>177.45409064310053</v>
      </c>
    </row>
    <row r="929" spans="1:3" x14ac:dyDescent="0.25">
      <c r="A929">
        <v>927</v>
      </c>
      <c r="B929">
        <f t="shared" ca="1" si="28"/>
        <v>7.5507587235910001E-2</v>
      </c>
      <c r="C929" s="1">
        <f t="shared" ca="1" si="29"/>
        <v>171.9483156876573</v>
      </c>
    </row>
    <row r="930" spans="1:3" x14ac:dyDescent="0.25">
      <c r="A930">
        <v>928</v>
      </c>
      <c r="B930">
        <f t="shared" ca="1" si="28"/>
        <v>0.10675572237900555</v>
      </c>
      <c r="C930" s="1">
        <f t="shared" ca="1" si="29"/>
        <v>173.29222598297923</v>
      </c>
    </row>
    <row r="931" spans="1:3" x14ac:dyDescent="0.25">
      <c r="A931">
        <v>929</v>
      </c>
      <c r="B931">
        <f t="shared" ca="1" si="28"/>
        <v>0.71603587966974891</v>
      </c>
      <c r="C931" s="1">
        <f t="shared" ca="1" si="29"/>
        <v>185.99773736315507</v>
      </c>
    </row>
    <row r="932" spans="1:3" x14ac:dyDescent="0.25">
      <c r="A932">
        <v>930</v>
      </c>
      <c r="B932">
        <f t="shared" ca="1" si="28"/>
        <v>0.63760987177556727</v>
      </c>
      <c r="C932" s="1">
        <f t="shared" ca="1" si="29"/>
        <v>184.46454143012704</v>
      </c>
    </row>
    <row r="933" spans="1:3" x14ac:dyDescent="0.25">
      <c r="A933">
        <v>931</v>
      </c>
      <c r="B933">
        <f t="shared" ca="1" si="28"/>
        <v>0.68414205454438193</v>
      </c>
      <c r="C933" s="1">
        <f t="shared" ca="1" si="29"/>
        <v>185.35519182990325</v>
      </c>
    </row>
    <row r="934" spans="1:3" x14ac:dyDescent="0.25">
      <c r="A934">
        <v>932</v>
      </c>
      <c r="B934">
        <f t="shared" ca="1" si="28"/>
        <v>0.16878545401596168</v>
      </c>
      <c r="C934" s="1">
        <f t="shared" ca="1" si="29"/>
        <v>175.28716900294896</v>
      </c>
    </row>
    <row r="935" spans="1:3" x14ac:dyDescent="0.25">
      <c r="A935">
        <v>933</v>
      </c>
      <c r="B935">
        <f t="shared" ca="1" si="28"/>
        <v>0.27824207580130422</v>
      </c>
      <c r="C935" s="1">
        <f t="shared" ca="1" si="29"/>
        <v>177.88349793308615</v>
      </c>
    </row>
    <row r="936" spans="1:3" x14ac:dyDescent="0.25">
      <c r="A936">
        <v>934</v>
      </c>
      <c r="B936">
        <f t="shared" ca="1" si="28"/>
        <v>6.1407474827441799E-2</v>
      </c>
      <c r="C936" s="1">
        <f t="shared" ca="1" si="29"/>
        <v>171.1985433819975</v>
      </c>
    </row>
    <row r="937" spans="1:3" x14ac:dyDescent="0.25">
      <c r="A937">
        <v>935</v>
      </c>
      <c r="B937">
        <f t="shared" ca="1" si="28"/>
        <v>0.10410939970310273</v>
      </c>
      <c r="C937" s="1">
        <f t="shared" ca="1" si="29"/>
        <v>173.19065130323014</v>
      </c>
    </row>
    <row r="938" spans="1:3" x14ac:dyDescent="0.25">
      <c r="A938">
        <v>936</v>
      </c>
      <c r="B938">
        <f t="shared" ca="1" si="28"/>
        <v>0.85645419490990693</v>
      </c>
      <c r="C938" s="1">
        <f t="shared" ca="1" si="29"/>
        <v>189.45166456593728</v>
      </c>
    </row>
    <row r="939" spans="1:3" x14ac:dyDescent="0.25">
      <c r="A939">
        <v>937</v>
      </c>
      <c r="B939">
        <f t="shared" ca="1" si="28"/>
        <v>0.80069336925101264</v>
      </c>
      <c r="C939" s="1">
        <f t="shared" ca="1" si="29"/>
        <v>187.90870333521613</v>
      </c>
    </row>
    <row r="940" spans="1:3" x14ac:dyDescent="0.25">
      <c r="A940">
        <v>938</v>
      </c>
      <c r="B940">
        <f t="shared" ca="1" si="28"/>
        <v>0.57773641906596884</v>
      </c>
      <c r="C940" s="1">
        <f t="shared" ca="1" si="29"/>
        <v>183.372742342143</v>
      </c>
    </row>
    <row r="941" spans="1:3" x14ac:dyDescent="0.25">
      <c r="A941">
        <v>939</v>
      </c>
      <c r="B941">
        <f t="shared" ca="1" si="28"/>
        <v>0.52522033861596751</v>
      </c>
      <c r="C941" s="1">
        <f t="shared" ca="1" si="29"/>
        <v>182.44282127064463</v>
      </c>
    </row>
    <row r="942" spans="1:3" x14ac:dyDescent="0.25">
      <c r="A942">
        <v>940</v>
      </c>
      <c r="B942">
        <f t="shared" ca="1" si="28"/>
        <v>0.35067863950804168</v>
      </c>
      <c r="C942" s="1">
        <f t="shared" ca="1" si="29"/>
        <v>179.31557751240706</v>
      </c>
    </row>
    <row r="943" spans="1:3" x14ac:dyDescent="0.25">
      <c r="A943">
        <v>941</v>
      </c>
      <c r="B943">
        <f t="shared" ca="1" si="28"/>
        <v>0.99211095529326387</v>
      </c>
      <c r="C943" s="1">
        <f t="shared" ca="1" si="29"/>
        <v>198.89806028553457</v>
      </c>
    </row>
    <row r="944" spans="1:3" x14ac:dyDescent="0.25">
      <c r="A944">
        <v>942</v>
      </c>
      <c r="B944">
        <f t="shared" ca="1" si="28"/>
        <v>2.1598440206292979E-2</v>
      </c>
      <c r="C944" s="1">
        <f t="shared" ca="1" si="29"/>
        <v>167.84739069562806</v>
      </c>
    </row>
    <row r="945" spans="1:3" x14ac:dyDescent="0.25">
      <c r="A945">
        <v>943</v>
      </c>
      <c r="B945">
        <f t="shared" ca="1" si="28"/>
        <v>0.36272536198140237</v>
      </c>
      <c r="C945" s="1">
        <f t="shared" ca="1" si="29"/>
        <v>179.54171583664501</v>
      </c>
    </row>
    <row r="946" spans="1:3" x14ac:dyDescent="0.25">
      <c r="A946">
        <v>944</v>
      </c>
      <c r="B946">
        <f t="shared" ca="1" si="28"/>
        <v>0.10190556073371138</v>
      </c>
      <c r="C946" s="1">
        <f t="shared" ca="1" si="29"/>
        <v>173.10462253291814</v>
      </c>
    </row>
    <row r="947" spans="1:3" x14ac:dyDescent="0.25">
      <c r="A947">
        <v>945</v>
      </c>
      <c r="B947">
        <f t="shared" ca="1" si="28"/>
        <v>0.83731814031349483</v>
      </c>
      <c r="C947" s="1">
        <f t="shared" ca="1" si="29"/>
        <v>188.88446721364213</v>
      </c>
    </row>
    <row r="948" spans="1:3" x14ac:dyDescent="0.25">
      <c r="A948">
        <v>946</v>
      </c>
      <c r="B948">
        <f t="shared" ca="1" si="28"/>
        <v>9.907126406474609E-2</v>
      </c>
      <c r="C948" s="1">
        <f t="shared" ca="1" si="29"/>
        <v>172.9919687293843</v>
      </c>
    </row>
    <row r="949" spans="1:3" x14ac:dyDescent="0.25">
      <c r="A949">
        <v>947</v>
      </c>
      <c r="B949">
        <f t="shared" ca="1" si="28"/>
        <v>0.99860945499954834</v>
      </c>
      <c r="C949" s="1">
        <f t="shared" ca="1" si="29"/>
        <v>202.93666557348672</v>
      </c>
    </row>
    <row r="950" spans="1:3" x14ac:dyDescent="0.25">
      <c r="A950">
        <v>948</v>
      </c>
      <c r="B950">
        <f t="shared" ca="1" si="28"/>
        <v>7.8439154496770414E-2</v>
      </c>
      <c r="C950" s="1">
        <f t="shared" ca="1" si="29"/>
        <v>172.09045728019419</v>
      </c>
    </row>
    <row r="951" spans="1:3" x14ac:dyDescent="0.25">
      <c r="A951">
        <v>949</v>
      </c>
      <c r="B951">
        <f t="shared" ca="1" si="28"/>
        <v>0.95242774390549423</v>
      </c>
      <c r="C951" s="1">
        <f t="shared" ca="1" si="29"/>
        <v>193.68204176264373</v>
      </c>
    </row>
    <row r="952" spans="1:3" x14ac:dyDescent="0.25">
      <c r="A952">
        <v>950</v>
      </c>
      <c r="B952">
        <f t="shared" ca="1" si="28"/>
        <v>0.3849836066198179</v>
      </c>
      <c r="C952" s="1">
        <f t="shared" ca="1" si="29"/>
        <v>179.95307551885361</v>
      </c>
    </row>
    <row r="953" spans="1:3" x14ac:dyDescent="0.25">
      <c r="A953">
        <v>951</v>
      </c>
      <c r="B953">
        <f t="shared" ca="1" si="28"/>
        <v>0.66963377554527737</v>
      </c>
      <c r="C953" s="1">
        <f t="shared" ca="1" si="29"/>
        <v>185.072314952353</v>
      </c>
    </row>
    <row r="954" spans="1:3" x14ac:dyDescent="0.25">
      <c r="A954">
        <v>952</v>
      </c>
      <c r="B954">
        <f t="shared" ca="1" si="28"/>
        <v>0.43779486084067809</v>
      </c>
      <c r="C954" s="1">
        <f t="shared" ca="1" si="29"/>
        <v>180.90406305970083</v>
      </c>
    </row>
    <row r="955" spans="1:3" x14ac:dyDescent="0.25">
      <c r="A955">
        <v>953</v>
      </c>
      <c r="B955">
        <f t="shared" ca="1" si="28"/>
        <v>0.56160303611875051</v>
      </c>
      <c r="C955" s="1">
        <f t="shared" ca="1" si="29"/>
        <v>183.08524319850258</v>
      </c>
    </row>
    <row r="956" spans="1:3" x14ac:dyDescent="0.25">
      <c r="A956">
        <v>954</v>
      </c>
      <c r="B956">
        <f t="shared" ca="1" si="28"/>
        <v>0.77013610140048372</v>
      </c>
      <c r="C956" s="1">
        <f t="shared" ca="1" si="29"/>
        <v>187.17506600994912</v>
      </c>
    </row>
    <row r="957" spans="1:3" x14ac:dyDescent="0.25">
      <c r="A957">
        <v>955</v>
      </c>
      <c r="B957">
        <f t="shared" ca="1" si="28"/>
        <v>0.99053097482297403</v>
      </c>
      <c r="C957" s="1">
        <f t="shared" ca="1" si="29"/>
        <v>198.42723711025604</v>
      </c>
    </row>
    <row r="958" spans="1:3" x14ac:dyDescent="0.25">
      <c r="A958">
        <v>956</v>
      </c>
      <c r="B958">
        <f t="shared" ca="1" si="28"/>
        <v>0.23827030696719165</v>
      </c>
      <c r="C958" s="1">
        <f t="shared" ca="1" si="29"/>
        <v>177.01685724884925</v>
      </c>
    </row>
    <row r="959" spans="1:3" x14ac:dyDescent="0.25">
      <c r="A959">
        <v>957</v>
      </c>
      <c r="B959">
        <f t="shared" ca="1" si="28"/>
        <v>8.6936958299949629E-2</v>
      </c>
      <c r="C959" s="1">
        <f t="shared" ca="1" si="29"/>
        <v>172.48097304547727</v>
      </c>
    </row>
    <row r="960" spans="1:3" x14ac:dyDescent="0.25">
      <c r="A960">
        <v>958</v>
      </c>
      <c r="B960">
        <f t="shared" ca="1" si="28"/>
        <v>0.29140515880316953</v>
      </c>
      <c r="C960" s="1">
        <f t="shared" ca="1" si="29"/>
        <v>178.15500946753917</v>
      </c>
    </row>
    <row r="961" spans="1:3" x14ac:dyDescent="0.25">
      <c r="A961">
        <v>959</v>
      </c>
      <c r="B961">
        <f t="shared" ca="1" si="28"/>
        <v>0.71950169121275376</v>
      </c>
      <c r="C961" s="1">
        <f t="shared" ca="1" si="29"/>
        <v>186.06953280558511</v>
      </c>
    </row>
    <row r="962" spans="1:3" x14ac:dyDescent="0.25">
      <c r="A962">
        <v>960</v>
      </c>
      <c r="B962">
        <f t="shared" ca="1" si="28"/>
        <v>0.21873924116597443</v>
      </c>
      <c r="C962" s="1">
        <f t="shared" ca="1" si="29"/>
        <v>176.564792482722</v>
      </c>
    </row>
    <row r="963" spans="1:3" x14ac:dyDescent="0.25">
      <c r="A963">
        <v>961</v>
      </c>
      <c r="B963">
        <f t="shared" ca="1" si="28"/>
        <v>0.25330319897145048</v>
      </c>
      <c r="C963" s="1">
        <f t="shared" ca="1" si="29"/>
        <v>177.35108220386775</v>
      </c>
    </row>
    <row r="964" spans="1:3" x14ac:dyDescent="0.25">
      <c r="A964">
        <v>962</v>
      </c>
      <c r="B964">
        <f t="shared" ref="B964:B1002" ca="1" si="30">RAND()</f>
        <v>0.25502113760703238</v>
      </c>
      <c r="C964" s="1">
        <f t="shared" ref="C964:C1002" ca="1" si="31">_xlfn.NORM.INV(B964,$E$1,$E$2)</f>
        <v>177.38859692790862</v>
      </c>
    </row>
    <row r="965" spans="1:3" x14ac:dyDescent="0.25">
      <c r="A965">
        <v>963</v>
      </c>
      <c r="B965">
        <f t="shared" ca="1" si="30"/>
        <v>0.68126676911395379</v>
      </c>
      <c r="C965" s="1">
        <f t="shared" ca="1" si="31"/>
        <v>185.2987083841719</v>
      </c>
    </row>
    <row r="966" spans="1:3" x14ac:dyDescent="0.25">
      <c r="A966">
        <v>964</v>
      </c>
      <c r="B966">
        <f t="shared" ca="1" si="30"/>
        <v>0.30847784608394901</v>
      </c>
      <c r="C966" s="1">
        <f t="shared" ca="1" si="31"/>
        <v>178.49881310036221</v>
      </c>
    </row>
    <row r="967" spans="1:3" x14ac:dyDescent="0.25">
      <c r="A967">
        <v>965</v>
      </c>
      <c r="B967">
        <f t="shared" ca="1" si="30"/>
        <v>0.16501042625429185</v>
      </c>
      <c r="C967" s="1">
        <f t="shared" ca="1" si="31"/>
        <v>175.18149686777534</v>
      </c>
    </row>
    <row r="968" spans="1:3" x14ac:dyDescent="0.25">
      <c r="A968">
        <v>966</v>
      </c>
      <c r="B968">
        <f t="shared" ca="1" si="30"/>
        <v>0.5578939797596455</v>
      </c>
      <c r="C968" s="1">
        <f t="shared" ca="1" si="31"/>
        <v>183.01942279822265</v>
      </c>
    </row>
    <row r="969" spans="1:3" x14ac:dyDescent="0.25">
      <c r="A969">
        <v>967</v>
      </c>
      <c r="B969">
        <f t="shared" ca="1" si="30"/>
        <v>0.64032194834274636</v>
      </c>
      <c r="C969" s="1">
        <f t="shared" ca="1" si="31"/>
        <v>184.51523635853579</v>
      </c>
    </row>
    <row r="970" spans="1:3" x14ac:dyDescent="0.25">
      <c r="A970">
        <v>968</v>
      </c>
      <c r="B970">
        <f t="shared" ca="1" si="30"/>
        <v>4.2048671148244843E-3</v>
      </c>
      <c r="C970" s="1">
        <f t="shared" ca="1" si="31"/>
        <v>163.5538718425143</v>
      </c>
    </row>
    <row r="971" spans="1:3" x14ac:dyDescent="0.25">
      <c r="A971">
        <v>969</v>
      </c>
      <c r="B971">
        <f t="shared" ca="1" si="30"/>
        <v>0.22136080883082765</v>
      </c>
      <c r="C971" s="1">
        <f t="shared" ca="1" si="31"/>
        <v>176.6267617805027</v>
      </c>
    </row>
    <row r="972" spans="1:3" x14ac:dyDescent="0.25">
      <c r="A972">
        <v>970</v>
      </c>
      <c r="B972">
        <f t="shared" ca="1" si="30"/>
        <v>0.50672569233081155</v>
      </c>
      <c r="C972" s="1">
        <f t="shared" ca="1" si="31"/>
        <v>182.11801726469938</v>
      </c>
    </row>
    <row r="973" spans="1:3" x14ac:dyDescent="0.25">
      <c r="A973">
        <v>971</v>
      </c>
      <c r="B973">
        <f t="shared" ca="1" si="30"/>
        <v>0.36982025579172551</v>
      </c>
      <c r="C973" s="1">
        <f t="shared" ca="1" si="31"/>
        <v>179.67369391577657</v>
      </c>
    </row>
    <row r="974" spans="1:3" x14ac:dyDescent="0.25">
      <c r="A974">
        <v>972</v>
      </c>
      <c r="B974">
        <f t="shared" ca="1" si="30"/>
        <v>0.85540109226233418</v>
      </c>
      <c r="C974" s="1">
        <f t="shared" ca="1" si="31"/>
        <v>189.41918123149696</v>
      </c>
    </row>
    <row r="975" spans="1:3" x14ac:dyDescent="0.25">
      <c r="A975">
        <v>973</v>
      </c>
      <c r="B975">
        <f t="shared" ca="1" si="30"/>
        <v>0.2335985765883416</v>
      </c>
      <c r="C975" s="1">
        <f t="shared" ca="1" si="31"/>
        <v>176.91067087169091</v>
      </c>
    </row>
    <row r="976" spans="1:3" x14ac:dyDescent="0.25">
      <c r="A976">
        <v>974</v>
      </c>
      <c r="B976">
        <f t="shared" ca="1" si="30"/>
        <v>0.89284296095803106</v>
      </c>
      <c r="C976" s="1">
        <f t="shared" ca="1" si="31"/>
        <v>190.69252952923588</v>
      </c>
    </row>
    <row r="977" spans="1:3" x14ac:dyDescent="0.25">
      <c r="A977">
        <v>975</v>
      </c>
      <c r="B977">
        <f t="shared" ca="1" si="30"/>
        <v>4.9534700749565008E-3</v>
      </c>
      <c r="C977" s="1">
        <f t="shared" ca="1" si="31"/>
        <v>163.94657570326254</v>
      </c>
    </row>
    <row r="978" spans="1:3" x14ac:dyDescent="0.25">
      <c r="A978">
        <v>976</v>
      </c>
      <c r="B978">
        <f t="shared" ca="1" si="30"/>
        <v>0.26947051499258901</v>
      </c>
      <c r="C978" s="1">
        <f t="shared" ca="1" si="31"/>
        <v>177.69909398141306</v>
      </c>
    </row>
    <row r="979" spans="1:3" x14ac:dyDescent="0.25">
      <c r="A979">
        <v>977</v>
      </c>
      <c r="B979">
        <f t="shared" ca="1" si="30"/>
        <v>0.94200115491128178</v>
      </c>
      <c r="C979" s="1">
        <f t="shared" ca="1" si="31"/>
        <v>193.00257741115129</v>
      </c>
    </row>
    <row r="980" spans="1:3" x14ac:dyDescent="0.25">
      <c r="A980">
        <v>978</v>
      </c>
      <c r="B980">
        <f t="shared" ca="1" si="30"/>
        <v>0.70457855361134203</v>
      </c>
      <c r="C980" s="1">
        <f t="shared" ca="1" si="31"/>
        <v>185.76330479291886</v>
      </c>
    </row>
    <row r="981" spans="1:3" x14ac:dyDescent="0.25">
      <c r="A981">
        <v>979</v>
      </c>
      <c r="B981">
        <f t="shared" ca="1" si="30"/>
        <v>0.46100488023024189</v>
      </c>
      <c r="C981" s="1">
        <f t="shared" ca="1" si="31"/>
        <v>181.31468290239718</v>
      </c>
    </row>
    <row r="982" spans="1:3" x14ac:dyDescent="0.25">
      <c r="A982">
        <v>980</v>
      </c>
      <c r="B982">
        <f t="shared" ca="1" si="30"/>
        <v>0.25302395149675272</v>
      </c>
      <c r="C982" s="1">
        <f t="shared" ca="1" si="31"/>
        <v>177.34497165346735</v>
      </c>
    </row>
    <row r="983" spans="1:3" x14ac:dyDescent="0.25">
      <c r="A983">
        <v>981</v>
      </c>
      <c r="B983">
        <f t="shared" ca="1" si="30"/>
        <v>0.41926943666269989</v>
      </c>
      <c r="C983" s="1">
        <f t="shared" ca="1" si="31"/>
        <v>180.57366048160225</v>
      </c>
    </row>
    <row r="984" spans="1:3" x14ac:dyDescent="0.25">
      <c r="A984">
        <v>982</v>
      </c>
      <c r="B984">
        <f t="shared" ca="1" si="30"/>
        <v>0.20050898976162446</v>
      </c>
      <c r="C984" s="1">
        <f t="shared" ca="1" si="31"/>
        <v>176.12136812017977</v>
      </c>
    </row>
    <row r="985" spans="1:3" x14ac:dyDescent="0.25">
      <c r="A985">
        <v>983</v>
      </c>
      <c r="B985">
        <f t="shared" ca="1" si="30"/>
        <v>0.81198392625396798</v>
      </c>
      <c r="C985" s="1">
        <f t="shared" ca="1" si="31"/>
        <v>188.19661581102866</v>
      </c>
    </row>
    <row r="986" spans="1:3" x14ac:dyDescent="0.25">
      <c r="A986">
        <v>984</v>
      </c>
      <c r="B986">
        <f t="shared" ca="1" si="30"/>
        <v>0.2564786207158074</v>
      </c>
      <c r="C986" s="1">
        <f t="shared" ca="1" si="31"/>
        <v>177.4203205067345</v>
      </c>
    </row>
    <row r="987" spans="1:3" x14ac:dyDescent="0.25">
      <c r="A987">
        <v>985</v>
      </c>
      <c r="B987">
        <f t="shared" ca="1" si="30"/>
        <v>0.70433020160433213</v>
      </c>
      <c r="C987" s="1">
        <f t="shared" ca="1" si="31"/>
        <v>185.75827055471683</v>
      </c>
    </row>
    <row r="988" spans="1:3" x14ac:dyDescent="0.25">
      <c r="A988">
        <v>986</v>
      </c>
      <c r="B988">
        <f t="shared" ca="1" si="30"/>
        <v>0.1004631482821996</v>
      </c>
      <c r="C988" s="1">
        <f t="shared" ca="1" si="31"/>
        <v>173.04758122011961</v>
      </c>
    </row>
    <row r="989" spans="1:3" x14ac:dyDescent="0.25">
      <c r="A989">
        <v>987</v>
      </c>
      <c r="B989">
        <f t="shared" ca="1" si="30"/>
        <v>0.71765348777383542</v>
      </c>
      <c r="C989" s="1">
        <f t="shared" ca="1" si="31"/>
        <v>186.03119386718922</v>
      </c>
    </row>
    <row r="990" spans="1:3" x14ac:dyDescent="0.25">
      <c r="A990">
        <v>988</v>
      </c>
      <c r="B990">
        <f t="shared" ca="1" si="30"/>
        <v>7.1357845399199649E-2</v>
      </c>
      <c r="C990" s="1">
        <f t="shared" ca="1" si="31"/>
        <v>171.73973160092231</v>
      </c>
    </row>
    <row r="991" spans="1:3" x14ac:dyDescent="0.25">
      <c r="A991">
        <v>989</v>
      </c>
      <c r="B991">
        <f t="shared" ca="1" si="30"/>
        <v>0.21656610406145227</v>
      </c>
      <c r="C991" s="1">
        <f t="shared" ca="1" si="31"/>
        <v>176.51309862998212</v>
      </c>
    </row>
    <row r="992" spans="1:3" x14ac:dyDescent="0.25">
      <c r="A992">
        <v>990</v>
      </c>
      <c r="B992">
        <f t="shared" ca="1" si="30"/>
        <v>0.26716181193760424</v>
      </c>
      <c r="C992" s="1">
        <f t="shared" ca="1" si="31"/>
        <v>177.65006327400545</v>
      </c>
    </row>
    <row r="993" spans="1:3" x14ac:dyDescent="0.25">
      <c r="A993">
        <v>991</v>
      </c>
      <c r="B993">
        <f t="shared" ca="1" si="30"/>
        <v>0.9992586246171733</v>
      </c>
      <c r="C993" s="1">
        <f t="shared" ca="1" si="31"/>
        <v>204.24626927866183</v>
      </c>
    </row>
    <row r="994" spans="1:3" x14ac:dyDescent="0.25">
      <c r="A994">
        <v>992</v>
      </c>
      <c r="B994">
        <f t="shared" ca="1" si="30"/>
        <v>0.21178236008354245</v>
      </c>
      <c r="C994" s="1">
        <f t="shared" ca="1" si="31"/>
        <v>176.3982349465561</v>
      </c>
    </row>
    <row r="995" spans="1:3" x14ac:dyDescent="0.25">
      <c r="A995">
        <v>993</v>
      </c>
      <c r="B995">
        <f t="shared" ca="1" si="30"/>
        <v>0.64187149423301293</v>
      </c>
      <c r="C995" s="1">
        <f t="shared" ca="1" si="31"/>
        <v>184.54426008140911</v>
      </c>
    </row>
    <row r="996" spans="1:3" x14ac:dyDescent="0.25">
      <c r="A996">
        <v>994</v>
      </c>
      <c r="B996">
        <f t="shared" ca="1" si="30"/>
        <v>0.35759728109824851</v>
      </c>
      <c r="C996" s="1">
        <f t="shared" ca="1" si="31"/>
        <v>179.44577977969658</v>
      </c>
    </row>
    <row r="997" spans="1:3" x14ac:dyDescent="0.25">
      <c r="A997">
        <v>995</v>
      </c>
      <c r="B997">
        <f t="shared" ca="1" si="30"/>
        <v>0.9657551779451059</v>
      </c>
      <c r="C997" s="1">
        <f t="shared" ca="1" si="31"/>
        <v>194.75240140997133</v>
      </c>
    </row>
    <row r="998" spans="1:3" x14ac:dyDescent="0.25">
      <c r="A998">
        <v>996</v>
      </c>
      <c r="B998">
        <f t="shared" ca="1" si="30"/>
        <v>0.33861218409684612</v>
      </c>
      <c r="C998" s="1">
        <f t="shared" ca="1" si="31"/>
        <v>179.08622409615572</v>
      </c>
    </row>
    <row r="999" spans="1:3" x14ac:dyDescent="0.25">
      <c r="A999">
        <v>997</v>
      </c>
      <c r="B999">
        <f t="shared" ca="1" si="30"/>
        <v>0.27132800786807598</v>
      </c>
      <c r="C999" s="1">
        <f t="shared" ca="1" si="31"/>
        <v>177.73838946292653</v>
      </c>
    </row>
    <row r="1000" spans="1:3" x14ac:dyDescent="0.25">
      <c r="A1000">
        <v>998</v>
      </c>
      <c r="B1000">
        <f t="shared" ca="1" si="30"/>
        <v>0.19362784260605437</v>
      </c>
      <c r="C1000" s="1">
        <f t="shared" ca="1" si="31"/>
        <v>175.94776573880128</v>
      </c>
    </row>
    <row r="1001" spans="1:3" x14ac:dyDescent="0.25">
      <c r="A1001">
        <v>999</v>
      </c>
      <c r="B1001">
        <f t="shared" ca="1" si="30"/>
        <v>0.19124316840983413</v>
      </c>
      <c r="C1001" s="1">
        <f t="shared" ca="1" si="31"/>
        <v>175.88672986995698</v>
      </c>
    </row>
    <row r="1002" spans="1:3" x14ac:dyDescent="0.25">
      <c r="A1002">
        <v>1000</v>
      </c>
      <c r="B1002">
        <f t="shared" ca="1" si="30"/>
        <v>0.95452042788439206</v>
      </c>
      <c r="C1002" s="1">
        <f t="shared" ca="1" si="31"/>
        <v>193.83251847941924</v>
      </c>
    </row>
  </sheetData>
  <mergeCells count="2">
    <mergeCell ref="G3:M4"/>
    <mergeCell ref="G5:M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4F45C-DBD5-470E-BBB7-592DE1CE7654}">
  <dimension ref="A1:Q152"/>
  <sheetViews>
    <sheetView workbookViewId="0"/>
  </sheetViews>
  <sheetFormatPr defaultRowHeight="15" x14ac:dyDescent="0.25"/>
  <cols>
    <col min="2" max="2" width="10.7109375" bestFit="1" customWidth="1"/>
    <col min="3" max="3" width="12.42578125" bestFit="1" customWidth="1"/>
    <col min="4" max="4" width="9.28515625" bestFit="1" customWidth="1"/>
    <col min="5" max="5" width="7.5703125" bestFit="1" customWidth="1"/>
    <col min="6" max="6" width="8.7109375" bestFit="1" customWidth="1"/>
    <col min="7" max="7" width="12.42578125" bestFit="1" customWidth="1"/>
    <col min="8" max="8" width="9.5703125" bestFit="1" customWidth="1"/>
    <col min="9" max="9" width="14" bestFit="1" customWidth="1"/>
    <col min="10" max="10" width="11.7109375" bestFit="1" customWidth="1"/>
    <col min="11" max="11" width="7.42578125" bestFit="1" customWidth="1"/>
    <col min="12" max="12" width="7.85546875" bestFit="1" customWidth="1"/>
    <col min="13" max="13" width="19.28515625" bestFit="1" customWidth="1"/>
    <col min="14" max="14" width="11.140625" bestFit="1" customWidth="1"/>
    <col min="15" max="15" width="7.28515625" bestFit="1" customWidth="1"/>
    <col min="16" max="16" width="11.5703125" bestFit="1" customWidth="1"/>
  </cols>
  <sheetData>
    <row r="1" spans="1:17" x14ac:dyDescent="0.25">
      <c r="A1" s="85"/>
      <c r="B1" s="99" t="s">
        <v>319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x14ac:dyDescent="0.25">
      <c r="A2" s="85"/>
      <c r="B2" s="99" t="s">
        <v>320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x14ac:dyDescent="0.25">
      <c r="A3" s="85"/>
      <c r="B3" s="99" t="s">
        <v>321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x14ac:dyDescent="0.25">
      <c r="B4" s="83" t="s">
        <v>304</v>
      </c>
      <c r="C4" s="83" t="s">
        <v>305</v>
      </c>
      <c r="D4" s="83" t="s">
        <v>306</v>
      </c>
      <c r="E4" s="83" t="s">
        <v>307</v>
      </c>
      <c r="F4" s="83" t="s">
        <v>308</v>
      </c>
      <c r="G4" s="83" t="s">
        <v>309</v>
      </c>
      <c r="H4" s="83" t="s">
        <v>310</v>
      </c>
      <c r="I4" s="83" t="s">
        <v>311</v>
      </c>
      <c r="J4" s="83" t="s">
        <v>312</v>
      </c>
      <c r="K4" s="83" t="s">
        <v>313</v>
      </c>
      <c r="L4" s="83" t="s">
        <v>314</v>
      </c>
      <c r="M4" s="83" t="s">
        <v>315</v>
      </c>
      <c r="N4" s="83" t="s">
        <v>316</v>
      </c>
      <c r="O4" s="83" t="s">
        <v>317</v>
      </c>
      <c r="P4" s="83" t="s">
        <v>318</v>
      </c>
    </row>
    <row r="5" spans="1:17" x14ac:dyDescent="0.25">
      <c r="B5" s="84" t="s">
        <v>102</v>
      </c>
      <c r="C5" s="84" t="s">
        <v>103</v>
      </c>
      <c r="D5" s="84" t="s">
        <v>99</v>
      </c>
      <c r="E5" s="84">
        <v>2</v>
      </c>
      <c r="F5" s="84">
        <v>4</v>
      </c>
      <c r="G5" s="84">
        <v>2</v>
      </c>
      <c r="H5" s="84">
        <v>30906</v>
      </c>
      <c r="I5" s="84">
        <v>46</v>
      </c>
      <c r="J5" s="84">
        <v>11</v>
      </c>
      <c r="K5" s="84" t="s">
        <v>100</v>
      </c>
      <c r="L5" s="84" t="s">
        <v>101</v>
      </c>
      <c r="M5" s="84">
        <v>2</v>
      </c>
      <c r="N5" s="84">
        <v>7</v>
      </c>
      <c r="O5" s="84">
        <v>197</v>
      </c>
      <c r="P5" s="84">
        <v>66</v>
      </c>
    </row>
    <row r="6" spans="1:17" x14ac:dyDescent="0.25">
      <c r="B6" s="84" t="s">
        <v>106</v>
      </c>
      <c r="C6" s="84" t="s">
        <v>107</v>
      </c>
      <c r="D6" s="84" t="s">
        <v>108</v>
      </c>
      <c r="E6" s="84">
        <v>1</v>
      </c>
      <c r="F6" s="84">
        <v>3</v>
      </c>
      <c r="G6" s="84">
        <v>3</v>
      </c>
      <c r="H6" s="84">
        <v>30145</v>
      </c>
      <c r="I6" s="84">
        <v>166</v>
      </c>
      <c r="J6" s="84">
        <v>8</v>
      </c>
      <c r="K6" s="84" t="s">
        <v>109</v>
      </c>
      <c r="L6" s="84" t="s">
        <v>110</v>
      </c>
      <c r="M6" s="84">
        <v>4</v>
      </c>
      <c r="N6" s="84">
        <v>482</v>
      </c>
      <c r="O6" s="84">
        <v>161</v>
      </c>
      <c r="P6" s="84">
        <v>47</v>
      </c>
    </row>
    <row r="7" spans="1:17" x14ac:dyDescent="0.25">
      <c r="B7" s="84" t="s">
        <v>111</v>
      </c>
      <c r="C7" s="84" t="s">
        <v>112</v>
      </c>
      <c r="D7" s="84" t="s">
        <v>105</v>
      </c>
      <c r="E7" s="84">
        <v>1</v>
      </c>
      <c r="F7" s="84">
        <v>3</v>
      </c>
      <c r="G7" s="84">
        <v>10</v>
      </c>
      <c r="H7" s="84">
        <v>29639</v>
      </c>
      <c r="I7" s="84">
        <v>114</v>
      </c>
      <c r="J7" s="84">
        <v>18</v>
      </c>
      <c r="K7" s="84" t="s">
        <v>113</v>
      </c>
      <c r="L7" s="84" t="s">
        <v>114</v>
      </c>
      <c r="M7" s="84">
        <v>3</v>
      </c>
      <c r="N7" s="84">
        <v>720</v>
      </c>
      <c r="O7" s="84">
        <v>150</v>
      </c>
      <c r="P7" s="84">
        <v>78</v>
      </c>
    </row>
    <row r="8" spans="1:17" x14ac:dyDescent="0.25">
      <c r="B8" s="84" t="s">
        <v>115</v>
      </c>
      <c r="C8" s="84" t="s">
        <v>116</v>
      </c>
      <c r="D8" s="84" t="s">
        <v>108</v>
      </c>
      <c r="E8" s="84">
        <v>2</v>
      </c>
      <c r="F8" s="84">
        <v>4</v>
      </c>
      <c r="G8" s="84">
        <v>12</v>
      </c>
      <c r="H8" s="84">
        <v>30475</v>
      </c>
      <c r="I8" s="84">
        <v>128</v>
      </c>
      <c r="J8" s="84">
        <v>16</v>
      </c>
      <c r="K8" s="84" t="s">
        <v>100</v>
      </c>
      <c r="L8" s="84" t="s">
        <v>114</v>
      </c>
      <c r="M8" s="84">
        <v>0</v>
      </c>
      <c r="N8" s="84">
        <v>733</v>
      </c>
      <c r="O8" s="84">
        <v>182</v>
      </c>
      <c r="P8" s="84">
        <v>90</v>
      </c>
    </row>
    <row r="9" spans="1:17" x14ac:dyDescent="0.25">
      <c r="B9" s="84" t="s">
        <v>117</v>
      </c>
      <c r="C9" s="84" t="s">
        <v>118</v>
      </c>
      <c r="D9" s="84" t="s">
        <v>99</v>
      </c>
      <c r="E9" s="84">
        <v>3</v>
      </c>
      <c r="F9" s="84">
        <v>3</v>
      </c>
      <c r="G9" s="84">
        <v>13</v>
      </c>
      <c r="H9" s="84">
        <v>30855</v>
      </c>
      <c r="I9" s="84">
        <v>44</v>
      </c>
      <c r="J9" s="84">
        <v>14</v>
      </c>
      <c r="K9" s="84" t="s">
        <v>100</v>
      </c>
      <c r="L9" s="84" t="s">
        <v>101</v>
      </c>
      <c r="M9" s="84">
        <v>4</v>
      </c>
      <c r="N9" s="84">
        <v>971</v>
      </c>
      <c r="O9" s="84">
        <v>185</v>
      </c>
      <c r="P9" s="84">
        <v>94</v>
      </c>
    </row>
    <row r="10" spans="1:17" x14ac:dyDescent="0.25">
      <c r="B10" s="84" t="s">
        <v>119</v>
      </c>
      <c r="C10" s="84" t="s">
        <v>120</v>
      </c>
      <c r="D10" s="84" t="s">
        <v>108</v>
      </c>
      <c r="E10" s="84">
        <v>3</v>
      </c>
      <c r="F10" s="84">
        <v>4</v>
      </c>
      <c r="G10" s="84">
        <v>0</v>
      </c>
      <c r="H10" s="84">
        <v>30685</v>
      </c>
      <c r="I10" s="84">
        <v>34</v>
      </c>
      <c r="J10" s="84">
        <v>3</v>
      </c>
      <c r="K10" s="84" t="s">
        <v>109</v>
      </c>
      <c r="L10" s="84" t="s">
        <v>110</v>
      </c>
      <c r="M10" s="84">
        <v>1</v>
      </c>
      <c r="N10" s="84">
        <v>997</v>
      </c>
      <c r="O10" s="84">
        <v>188</v>
      </c>
      <c r="P10" s="84">
        <v>46</v>
      </c>
    </row>
    <row r="11" spans="1:17" x14ac:dyDescent="0.25">
      <c r="B11" s="84" t="s">
        <v>121</v>
      </c>
      <c r="C11" s="84" t="s">
        <v>122</v>
      </c>
      <c r="D11" s="84" t="s">
        <v>99</v>
      </c>
      <c r="E11" s="84">
        <v>1</v>
      </c>
      <c r="F11" s="84">
        <v>2</v>
      </c>
      <c r="G11" s="84">
        <v>0</v>
      </c>
      <c r="H11" s="84">
        <v>29711</v>
      </c>
      <c r="I11" s="84">
        <v>83</v>
      </c>
      <c r="J11" s="84">
        <v>10</v>
      </c>
      <c r="K11" s="84" t="s">
        <v>113</v>
      </c>
      <c r="L11" s="84" t="s">
        <v>101</v>
      </c>
      <c r="M11" s="84">
        <v>0</v>
      </c>
      <c r="N11" s="84">
        <v>1264</v>
      </c>
      <c r="O11" s="84">
        <v>168</v>
      </c>
      <c r="P11" s="84">
        <v>82</v>
      </c>
    </row>
    <row r="12" spans="1:17" x14ac:dyDescent="0.25">
      <c r="B12" s="84" t="s">
        <v>123</v>
      </c>
      <c r="C12" s="84" t="s">
        <v>124</v>
      </c>
      <c r="D12" s="84" t="s">
        <v>125</v>
      </c>
      <c r="E12" s="84">
        <v>2</v>
      </c>
      <c r="F12" s="84">
        <v>2</v>
      </c>
      <c r="G12" s="84">
        <v>2</v>
      </c>
      <c r="H12" s="84">
        <v>30691</v>
      </c>
      <c r="I12" s="84">
        <v>0</v>
      </c>
      <c r="J12" s="84">
        <v>15</v>
      </c>
      <c r="K12" s="84" t="s">
        <v>113</v>
      </c>
      <c r="L12" s="84" t="s">
        <v>101</v>
      </c>
      <c r="M12" s="84">
        <v>0</v>
      </c>
      <c r="N12" s="84">
        <v>1749</v>
      </c>
      <c r="O12" s="84">
        <v>153</v>
      </c>
      <c r="P12" s="84">
        <v>76</v>
      </c>
    </row>
    <row r="13" spans="1:17" x14ac:dyDescent="0.25">
      <c r="B13" s="84" t="s">
        <v>126</v>
      </c>
      <c r="C13" s="84" t="s">
        <v>127</v>
      </c>
      <c r="D13" s="84" t="s">
        <v>99</v>
      </c>
      <c r="E13" s="84">
        <v>3</v>
      </c>
      <c r="F13" s="84">
        <v>1</v>
      </c>
      <c r="G13" s="84">
        <v>13</v>
      </c>
      <c r="H13" s="84">
        <v>29447</v>
      </c>
      <c r="I13" s="84">
        <v>54</v>
      </c>
      <c r="J13" s="84">
        <v>20</v>
      </c>
      <c r="K13" s="84" t="s">
        <v>100</v>
      </c>
      <c r="L13" s="84" t="s">
        <v>128</v>
      </c>
      <c r="M13" s="84">
        <v>2</v>
      </c>
      <c r="N13" s="84">
        <v>1798</v>
      </c>
      <c r="O13" s="84">
        <v>168</v>
      </c>
      <c r="P13" s="84">
        <v>61</v>
      </c>
    </row>
    <row r="14" spans="1:17" x14ac:dyDescent="0.25">
      <c r="B14" s="84" t="s">
        <v>129</v>
      </c>
      <c r="C14" s="84" t="s">
        <v>130</v>
      </c>
      <c r="D14" s="84" t="s">
        <v>105</v>
      </c>
      <c r="E14" s="84">
        <v>2</v>
      </c>
      <c r="F14" s="84">
        <v>4</v>
      </c>
      <c r="G14" s="84">
        <v>6</v>
      </c>
      <c r="H14" s="84">
        <v>30349</v>
      </c>
      <c r="I14" s="84">
        <v>144</v>
      </c>
      <c r="J14" s="84">
        <v>0</v>
      </c>
      <c r="K14" s="84" t="s">
        <v>109</v>
      </c>
      <c r="L14" s="84" t="s">
        <v>101</v>
      </c>
      <c r="M14" s="84">
        <v>4</v>
      </c>
      <c r="N14" s="84">
        <v>1915</v>
      </c>
      <c r="O14" s="84">
        <v>196</v>
      </c>
      <c r="P14" s="84">
        <v>52</v>
      </c>
    </row>
    <row r="15" spans="1:17" x14ac:dyDescent="0.25">
      <c r="B15" s="84" t="s">
        <v>131</v>
      </c>
      <c r="C15" s="84" t="s">
        <v>132</v>
      </c>
      <c r="D15" s="84" t="s">
        <v>125</v>
      </c>
      <c r="E15" s="84">
        <v>1</v>
      </c>
      <c r="F15" s="84">
        <v>2</v>
      </c>
      <c r="G15" s="84">
        <v>8</v>
      </c>
      <c r="H15" s="84">
        <v>30463</v>
      </c>
      <c r="I15" s="84">
        <v>54</v>
      </c>
      <c r="J15" s="84">
        <v>22</v>
      </c>
      <c r="K15" s="84"/>
      <c r="L15" s="84" t="s">
        <v>114</v>
      </c>
      <c r="M15" s="84">
        <v>0</v>
      </c>
      <c r="N15" s="84">
        <v>285</v>
      </c>
      <c r="O15" s="84">
        <v>173</v>
      </c>
      <c r="P15" s="84">
        <v>76</v>
      </c>
    </row>
    <row r="16" spans="1:17" x14ac:dyDescent="0.25">
      <c r="B16" s="84" t="s">
        <v>133</v>
      </c>
      <c r="C16" s="84" t="s">
        <v>134</v>
      </c>
      <c r="D16" s="84" t="s">
        <v>125</v>
      </c>
      <c r="E16" s="84">
        <v>1</v>
      </c>
      <c r="F16" s="84">
        <v>4</v>
      </c>
      <c r="G16" s="84">
        <v>7</v>
      </c>
      <c r="H16" s="84">
        <v>30954</v>
      </c>
      <c r="I16" s="84">
        <v>88</v>
      </c>
      <c r="J16" s="84">
        <v>19</v>
      </c>
      <c r="K16" s="84" t="s">
        <v>109</v>
      </c>
      <c r="L16" s="84" t="s">
        <v>135</v>
      </c>
      <c r="M16" s="84">
        <v>1</v>
      </c>
      <c r="N16" s="84">
        <v>297</v>
      </c>
      <c r="O16" s="84">
        <v>188</v>
      </c>
      <c r="P16" s="84">
        <v>46</v>
      </c>
    </row>
    <row r="17" spans="2:16" x14ac:dyDescent="0.25">
      <c r="B17" s="84" t="s">
        <v>136</v>
      </c>
      <c r="C17" s="84" t="s">
        <v>137</v>
      </c>
      <c r="D17" s="84" t="s">
        <v>99</v>
      </c>
      <c r="E17" s="84">
        <v>3</v>
      </c>
      <c r="F17" s="84">
        <v>4</v>
      </c>
      <c r="G17" s="84">
        <v>8</v>
      </c>
      <c r="H17" s="84">
        <v>29964</v>
      </c>
      <c r="I17" s="84">
        <v>45</v>
      </c>
      <c r="J17" s="84">
        <v>7</v>
      </c>
      <c r="K17" s="84" t="s">
        <v>138</v>
      </c>
      <c r="L17" s="84" t="s">
        <v>135</v>
      </c>
      <c r="M17" s="84">
        <v>3</v>
      </c>
      <c r="N17" s="84">
        <v>345</v>
      </c>
      <c r="O17" s="84">
        <v>164</v>
      </c>
      <c r="P17" s="84">
        <v>104</v>
      </c>
    </row>
    <row r="18" spans="2:16" x14ac:dyDescent="0.25">
      <c r="B18" s="84" t="s">
        <v>139</v>
      </c>
      <c r="C18" s="84" t="s">
        <v>140</v>
      </c>
      <c r="D18" s="84" t="s">
        <v>105</v>
      </c>
      <c r="E18" s="84">
        <v>2</v>
      </c>
      <c r="F18" s="84">
        <v>3</v>
      </c>
      <c r="G18" s="84">
        <v>0</v>
      </c>
      <c r="H18" s="84">
        <v>30365</v>
      </c>
      <c r="I18" s="84">
        <v>64</v>
      </c>
      <c r="J18" s="84">
        <v>14</v>
      </c>
      <c r="K18" s="84" t="s">
        <v>100</v>
      </c>
      <c r="L18" s="84" t="s">
        <v>141</v>
      </c>
      <c r="M18" s="84">
        <v>2</v>
      </c>
      <c r="N18" s="84">
        <v>930</v>
      </c>
      <c r="O18" s="84">
        <v>150</v>
      </c>
      <c r="P18" s="84">
        <v>98</v>
      </c>
    </row>
    <row r="19" spans="2:16" x14ac:dyDescent="0.25">
      <c r="B19" s="84" t="s">
        <v>142</v>
      </c>
      <c r="C19" s="84" t="s">
        <v>143</v>
      </c>
      <c r="D19" s="84" t="s">
        <v>125</v>
      </c>
      <c r="E19" s="84">
        <v>3</v>
      </c>
      <c r="F19" s="84">
        <v>3</v>
      </c>
      <c r="G19" s="84">
        <v>7</v>
      </c>
      <c r="H19" s="84">
        <v>30815</v>
      </c>
      <c r="I19" s="84">
        <v>7</v>
      </c>
      <c r="J19" s="84">
        <v>15</v>
      </c>
      <c r="K19" s="84" t="s">
        <v>138</v>
      </c>
      <c r="L19" s="84" t="s">
        <v>135</v>
      </c>
      <c r="M19" s="84">
        <v>0</v>
      </c>
      <c r="N19" s="84">
        <v>1419</v>
      </c>
      <c r="O19" s="84">
        <v>181</v>
      </c>
      <c r="P19" s="84">
        <v>67</v>
      </c>
    </row>
    <row r="20" spans="2:16" x14ac:dyDescent="0.25">
      <c r="B20" s="84" t="s">
        <v>144</v>
      </c>
      <c r="C20" s="84" t="s">
        <v>145</v>
      </c>
      <c r="D20" s="84" t="s">
        <v>105</v>
      </c>
      <c r="E20" s="84">
        <v>2</v>
      </c>
      <c r="F20" s="84">
        <v>2</v>
      </c>
      <c r="G20" s="84">
        <v>10</v>
      </c>
      <c r="H20" s="84">
        <v>29716</v>
      </c>
      <c r="I20" s="84">
        <v>13</v>
      </c>
      <c r="J20" s="84">
        <v>25</v>
      </c>
      <c r="K20" s="84" t="s">
        <v>138</v>
      </c>
      <c r="L20" s="84" t="s">
        <v>128</v>
      </c>
      <c r="M20" s="84">
        <v>3</v>
      </c>
      <c r="N20" s="84">
        <v>1476</v>
      </c>
      <c r="O20" s="84">
        <v>161</v>
      </c>
      <c r="P20" s="84">
        <v>87</v>
      </c>
    </row>
    <row r="21" spans="2:16" x14ac:dyDescent="0.25">
      <c r="B21" s="84" t="s">
        <v>146</v>
      </c>
      <c r="C21" s="84" t="s">
        <v>147</v>
      </c>
      <c r="D21" s="84" t="s">
        <v>125</v>
      </c>
      <c r="E21" s="84">
        <v>2</v>
      </c>
      <c r="F21" s="84">
        <v>4</v>
      </c>
      <c r="G21" s="84">
        <v>5</v>
      </c>
      <c r="H21" s="84">
        <v>30045</v>
      </c>
      <c r="I21" s="84">
        <v>161</v>
      </c>
      <c r="J21" s="84">
        <v>19</v>
      </c>
      <c r="K21" s="84" t="s">
        <v>138</v>
      </c>
      <c r="L21" s="84" t="s">
        <v>101</v>
      </c>
      <c r="M21" s="84">
        <v>3</v>
      </c>
      <c r="N21" s="84">
        <v>1988</v>
      </c>
      <c r="O21" s="84">
        <v>153</v>
      </c>
      <c r="P21" s="84">
        <v>87</v>
      </c>
    </row>
    <row r="22" spans="2:16" x14ac:dyDescent="0.25">
      <c r="B22" s="84" t="s">
        <v>148</v>
      </c>
      <c r="C22" s="84" t="s">
        <v>149</v>
      </c>
      <c r="D22" s="84" t="s">
        <v>105</v>
      </c>
      <c r="E22" s="84">
        <v>2</v>
      </c>
      <c r="F22" s="84">
        <v>1</v>
      </c>
      <c r="G22" s="84">
        <v>2</v>
      </c>
      <c r="H22" s="84">
        <v>29592</v>
      </c>
      <c r="I22" s="84">
        <v>105</v>
      </c>
      <c r="J22" s="84">
        <v>19</v>
      </c>
      <c r="K22" s="84" t="s">
        <v>138</v>
      </c>
      <c r="L22" s="84" t="s">
        <v>141</v>
      </c>
      <c r="M22" s="84">
        <v>2</v>
      </c>
      <c r="N22" s="84">
        <v>6</v>
      </c>
      <c r="O22" s="84">
        <v>160</v>
      </c>
      <c r="P22" s="84">
        <v>90</v>
      </c>
    </row>
    <row r="23" spans="2:16" x14ac:dyDescent="0.25">
      <c r="B23" s="84" t="s">
        <v>150</v>
      </c>
      <c r="C23" s="84" t="s">
        <v>151</v>
      </c>
      <c r="D23" s="84" t="s">
        <v>99</v>
      </c>
      <c r="E23" s="84">
        <v>1</v>
      </c>
      <c r="F23" s="84">
        <v>4</v>
      </c>
      <c r="G23" s="84">
        <v>13</v>
      </c>
      <c r="H23" s="84">
        <v>29307</v>
      </c>
      <c r="I23" s="84">
        <v>34</v>
      </c>
      <c r="J23" s="84">
        <v>13</v>
      </c>
      <c r="K23" s="84" t="s">
        <v>138</v>
      </c>
      <c r="L23" s="84" t="s">
        <v>141</v>
      </c>
      <c r="M23" s="84">
        <v>4</v>
      </c>
      <c r="N23" s="84">
        <v>331</v>
      </c>
      <c r="O23" s="84">
        <v>169</v>
      </c>
      <c r="P23" s="84">
        <v>60</v>
      </c>
    </row>
    <row r="24" spans="2:16" x14ac:dyDescent="0.25">
      <c r="B24" s="84" t="s">
        <v>152</v>
      </c>
      <c r="C24" s="84" t="s">
        <v>149</v>
      </c>
      <c r="D24" s="84" t="s">
        <v>125</v>
      </c>
      <c r="E24" s="84">
        <v>2</v>
      </c>
      <c r="F24" s="84">
        <v>1</v>
      </c>
      <c r="G24" s="84">
        <v>11</v>
      </c>
      <c r="H24" s="84">
        <v>30417</v>
      </c>
      <c r="I24" s="84">
        <v>32</v>
      </c>
      <c r="J24" s="84">
        <v>21</v>
      </c>
      <c r="K24" s="84" t="s">
        <v>138</v>
      </c>
      <c r="L24" s="84" t="s">
        <v>110</v>
      </c>
      <c r="M24" s="84">
        <v>4</v>
      </c>
      <c r="N24" s="84">
        <v>352</v>
      </c>
      <c r="O24" s="84">
        <v>162</v>
      </c>
      <c r="P24" s="84">
        <v>64</v>
      </c>
    </row>
    <row r="25" spans="2:16" x14ac:dyDescent="0.25">
      <c r="B25" s="84" t="s">
        <v>153</v>
      </c>
      <c r="C25" s="84" t="s">
        <v>154</v>
      </c>
      <c r="D25" s="84" t="s">
        <v>99</v>
      </c>
      <c r="E25" s="84">
        <v>3</v>
      </c>
      <c r="F25" s="84">
        <v>3</v>
      </c>
      <c r="G25" s="84">
        <v>10</v>
      </c>
      <c r="H25" s="84">
        <v>29708</v>
      </c>
      <c r="I25" s="84">
        <v>40</v>
      </c>
      <c r="J25" s="84">
        <v>7</v>
      </c>
      <c r="K25" s="84"/>
      <c r="L25" s="84" t="s">
        <v>110</v>
      </c>
      <c r="M25" s="84">
        <v>3</v>
      </c>
      <c r="N25" s="84">
        <v>474</v>
      </c>
      <c r="O25" s="84">
        <v>177</v>
      </c>
      <c r="P25" s="84">
        <v>100</v>
      </c>
    </row>
    <row r="26" spans="2:16" x14ac:dyDescent="0.25">
      <c r="B26" s="84" t="s">
        <v>155</v>
      </c>
      <c r="C26" s="84" t="s">
        <v>156</v>
      </c>
      <c r="D26" s="84" t="s">
        <v>99</v>
      </c>
      <c r="E26" s="84">
        <v>2</v>
      </c>
      <c r="F26" s="84">
        <v>3</v>
      </c>
      <c r="G26" s="84">
        <v>3</v>
      </c>
      <c r="H26" s="84">
        <v>29764</v>
      </c>
      <c r="I26" s="84">
        <v>61</v>
      </c>
      <c r="J26" s="84">
        <v>29</v>
      </c>
      <c r="K26" s="84" t="s">
        <v>138</v>
      </c>
      <c r="L26" s="84" t="s">
        <v>141</v>
      </c>
      <c r="M26" s="84">
        <v>0</v>
      </c>
      <c r="N26" s="84">
        <v>580</v>
      </c>
      <c r="O26" s="84">
        <v>168</v>
      </c>
      <c r="P26" s="84">
        <v>81</v>
      </c>
    </row>
    <row r="27" spans="2:16" x14ac:dyDescent="0.25">
      <c r="B27" s="84" t="s">
        <v>157</v>
      </c>
      <c r="C27" s="84" t="s">
        <v>158</v>
      </c>
      <c r="D27" s="84" t="s">
        <v>99</v>
      </c>
      <c r="E27" s="84">
        <v>1</v>
      </c>
      <c r="F27" s="84">
        <v>4</v>
      </c>
      <c r="G27" s="84">
        <v>12</v>
      </c>
      <c r="H27" s="84">
        <v>30469</v>
      </c>
      <c r="I27" s="84">
        <v>89</v>
      </c>
      <c r="J27" s="84">
        <v>29</v>
      </c>
      <c r="K27" s="84" t="s">
        <v>100</v>
      </c>
      <c r="L27" s="84" t="s">
        <v>141</v>
      </c>
      <c r="M27" s="84">
        <v>4</v>
      </c>
      <c r="N27" s="84">
        <v>707</v>
      </c>
      <c r="O27" s="84">
        <v>156</v>
      </c>
      <c r="P27" s="84">
        <v>61</v>
      </c>
    </row>
    <row r="28" spans="2:16" x14ac:dyDescent="0.25">
      <c r="B28" s="84" t="s">
        <v>159</v>
      </c>
      <c r="C28" s="84" t="s">
        <v>160</v>
      </c>
      <c r="D28" s="84" t="s">
        <v>108</v>
      </c>
      <c r="E28" s="84">
        <v>3</v>
      </c>
      <c r="F28" s="84">
        <v>2</v>
      </c>
      <c r="G28" s="84">
        <v>3</v>
      </c>
      <c r="H28" s="84">
        <v>30138</v>
      </c>
      <c r="I28" s="84">
        <v>177</v>
      </c>
      <c r="J28" s="84">
        <v>18</v>
      </c>
      <c r="K28" s="84" t="s">
        <v>109</v>
      </c>
      <c r="L28" s="84" t="s">
        <v>135</v>
      </c>
      <c r="M28" s="84">
        <v>4</v>
      </c>
      <c r="N28" s="84">
        <v>734</v>
      </c>
      <c r="O28" s="84">
        <v>180</v>
      </c>
      <c r="P28" s="84">
        <v>81</v>
      </c>
    </row>
    <row r="29" spans="2:16" x14ac:dyDescent="0.25">
      <c r="B29" s="84" t="s">
        <v>115</v>
      </c>
      <c r="C29" s="84" t="s">
        <v>161</v>
      </c>
      <c r="D29" s="84" t="s">
        <v>108</v>
      </c>
      <c r="E29" s="84">
        <v>1</v>
      </c>
      <c r="F29" s="84">
        <v>1</v>
      </c>
      <c r="G29" s="84">
        <v>13</v>
      </c>
      <c r="H29" s="84">
        <v>30155</v>
      </c>
      <c r="I29" s="84">
        <v>112</v>
      </c>
      <c r="J29" s="84">
        <v>12</v>
      </c>
      <c r="K29" s="84" t="s">
        <v>100</v>
      </c>
      <c r="L29" s="84" t="s">
        <v>110</v>
      </c>
      <c r="M29" s="84">
        <v>4</v>
      </c>
      <c r="N29" s="84">
        <v>1214</v>
      </c>
      <c r="O29" s="84">
        <v>179</v>
      </c>
      <c r="P29" s="84">
        <v>70</v>
      </c>
    </row>
    <row r="30" spans="2:16" x14ac:dyDescent="0.25">
      <c r="B30" s="84" t="s">
        <v>162</v>
      </c>
      <c r="C30" s="84" t="s">
        <v>163</v>
      </c>
      <c r="D30" s="84" t="s">
        <v>108</v>
      </c>
      <c r="E30" s="84">
        <v>2</v>
      </c>
      <c r="F30" s="84">
        <v>4</v>
      </c>
      <c r="G30" s="84">
        <v>9</v>
      </c>
      <c r="H30" s="84">
        <v>30383</v>
      </c>
      <c r="I30" s="84">
        <v>61</v>
      </c>
      <c r="J30" s="84">
        <v>14</v>
      </c>
      <c r="K30" s="84" t="s">
        <v>100</v>
      </c>
      <c r="L30" s="84" t="s">
        <v>114</v>
      </c>
      <c r="M30" s="84">
        <v>2</v>
      </c>
      <c r="N30" s="84">
        <v>1729</v>
      </c>
      <c r="O30" s="84">
        <v>169</v>
      </c>
      <c r="P30" s="84">
        <v>80</v>
      </c>
    </row>
    <row r="31" spans="2:16" x14ac:dyDescent="0.25">
      <c r="B31" s="84" t="s">
        <v>164</v>
      </c>
      <c r="C31" s="84" t="s">
        <v>165</v>
      </c>
      <c r="D31" s="84" t="s">
        <v>125</v>
      </c>
      <c r="E31" s="84">
        <v>2</v>
      </c>
      <c r="F31" s="84">
        <v>1</v>
      </c>
      <c r="G31" s="84">
        <v>6</v>
      </c>
      <c r="H31" s="84">
        <v>29932</v>
      </c>
      <c r="I31" s="84">
        <v>113</v>
      </c>
      <c r="J31" s="84">
        <v>3</v>
      </c>
      <c r="K31" s="84" t="s">
        <v>100</v>
      </c>
      <c r="L31" s="84" t="s">
        <v>166</v>
      </c>
      <c r="M31" s="84">
        <v>4</v>
      </c>
      <c r="N31" s="84">
        <v>1878</v>
      </c>
      <c r="O31" s="84">
        <v>193</v>
      </c>
      <c r="P31" s="84">
        <v>61</v>
      </c>
    </row>
    <row r="32" spans="2:16" x14ac:dyDescent="0.25">
      <c r="B32" s="84" t="s">
        <v>131</v>
      </c>
      <c r="C32" s="84" t="s">
        <v>167</v>
      </c>
      <c r="D32" s="84" t="s">
        <v>105</v>
      </c>
      <c r="E32" s="84">
        <v>1</v>
      </c>
      <c r="F32" s="84">
        <v>2</v>
      </c>
      <c r="G32" s="84">
        <v>0</v>
      </c>
      <c r="H32" s="84">
        <v>29841</v>
      </c>
      <c r="I32" s="84">
        <v>179</v>
      </c>
      <c r="J32" s="84">
        <v>1</v>
      </c>
      <c r="K32" s="84" t="s">
        <v>113</v>
      </c>
      <c r="L32" s="84" t="s">
        <v>166</v>
      </c>
      <c r="M32" s="84">
        <v>2</v>
      </c>
      <c r="N32" s="84">
        <v>1934</v>
      </c>
      <c r="O32" s="84">
        <v>178</v>
      </c>
      <c r="P32" s="84">
        <v>88</v>
      </c>
    </row>
    <row r="33" spans="2:16" x14ac:dyDescent="0.25">
      <c r="B33" s="84" t="s">
        <v>168</v>
      </c>
      <c r="C33" s="84" t="s">
        <v>156</v>
      </c>
      <c r="D33" s="84" t="s">
        <v>125</v>
      </c>
      <c r="E33" s="84">
        <v>3</v>
      </c>
      <c r="F33" s="84">
        <v>1</v>
      </c>
      <c r="G33" s="84">
        <v>9</v>
      </c>
      <c r="H33" s="84">
        <v>30998</v>
      </c>
      <c r="I33" s="84">
        <v>99</v>
      </c>
      <c r="J33" s="84">
        <v>3</v>
      </c>
      <c r="K33" s="84" t="s">
        <v>138</v>
      </c>
      <c r="L33" s="84" t="s">
        <v>135</v>
      </c>
      <c r="M33" s="84">
        <v>2</v>
      </c>
      <c r="N33" s="84">
        <v>1957</v>
      </c>
      <c r="O33" s="84">
        <v>151</v>
      </c>
      <c r="P33" s="84">
        <v>72</v>
      </c>
    </row>
    <row r="34" spans="2:16" x14ac:dyDescent="0.25">
      <c r="B34" s="84" t="s">
        <v>169</v>
      </c>
      <c r="C34" s="84" t="s">
        <v>170</v>
      </c>
      <c r="D34" s="84" t="s">
        <v>99</v>
      </c>
      <c r="E34" s="84">
        <v>2</v>
      </c>
      <c r="F34" s="84">
        <v>2</v>
      </c>
      <c r="G34" s="84">
        <v>13</v>
      </c>
      <c r="H34" s="84">
        <v>30569</v>
      </c>
      <c r="I34" s="84">
        <v>88</v>
      </c>
      <c r="J34" s="84">
        <v>21</v>
      </c>
      <c r="K34" s="84" t="s">
        <v>109</v>
      </c>
      <c r="L34" s="84" t="s">
        <v>101</v>
      </c>
      <c r="M34" s="84">
        <v>0</v>
      </c>
      <c r="N34" s="84">
        <v>492</v>
      </c>
      <c r="O34" s="84">
        <v>162</v>
      </c>
      <c r="P34" s="84">
        <v>69</v>
      </c>
    </row>
    <row r="35" spans="2:16" x14ac:dyDescent="0.25">
      <c r="B35" s="84" t="s">
        <v>171</v>
      </c>
      <c r="C35" s="84" t="s">
        <v>172</v>
      </c>
      <c r="D35" s="84" t="s">
        <v>125</v>
      </c>
      <c r="E35" s="84">
        <v>1</v>
      </c>
      <c r="F35" s="84">
        <v>1</v>
      </c>
      <c r="G35" s="84">
        <v>4</v>
      </c>
      <c r="H35" s="84">
        <v>29346</v>
      </c>
      <c r="I35" s="84">
        <v>174</v>
      </c>
      <c r="J35" s="84">
        <v>2</v>
      </c>
      <c r="K35" s="84" t="s">
        <v>113</v>
      </c>
      <c r="L35" s="84" t="s">
        <v>135</v>
      </c>
      <c r="M35" s="84">
        <v>3</v>
      </c>
      <c r="N35" s="84">
        <v>540</v>
      </c>
      <c r="O35" s="84">
        <v>162</v>
      </c>
      <c r="P35" s="84">
        <v>95</v>
      </c>
    </row>
    <row r="36" spans="2:16" x14ac:dyDescent="0.25">
      <c r="B36" s="84" t="s">
        <v>173</v>
      </c>
      <c r="C36" s="84" t="s">
        <v>127</v>
      </c>
      <c r="D36" s="84" t="s">
        <v>108</v>
      </c>
      <c r="E36" s="84">
        <v>3</v>
      </c>
      <c r="F36" s="84">
        <v>1</v>
      </c>
      <c r="G36" s="84">
        <v>7</v>
      </c>
      <c r="H36" s="84">
        <v>29993</v>
      </c>
      <c r="I36" s="84">
        <v>61</v>
      </c>
      <c r="J36" s="84">
        <v>3</v>
      </c>
      <c r="K36" s="84" t="s">
        <v>138</v>
      </c>
      <c r="L36" s="84" t="s">
        <v>101</v>
      </c>
      <c r="M36" s="84">
        <v>2</v>
      </c>
      <c r="N36" s="84">
        <v>555</v>
      </c>
      <c r="O36" s="84">
        <v>187</v>
      </c>
      <c r="P36" s="84">
        <v>90</v>
      </c>
    </row>
    <row r="37" spans="2:16" x14ac:dyDescent="0.25">
      <c r="B37" s="84" t="s">
        <v>174</v>
      </c>
      <c r="C37" s="84" t="s">
        <v>116</v>
      </c>
      <c r="D37" s="84" t="s">
        <v>99</v>
      </c>
      <c r="E37" s="84">
        <v>2</v>
      </c>
      <c r="F37" s="84">
        <v>1</v>
      </c>
      <c r="G37" s="84">
        <v>2</v>
      </c>
      <c r="H37" s="84">
        <v>29804</v>
      </c>
      <c r="I37" s="84">
        <v>112</v>
      </c>
      <c r="J37" s="84">
        <v>11</v>
      </c>
      <c r="K37" s="84" t="s">
        <v>113</v>
      </c>
      <c r="L37" s="84" t="s">
        <v>110</v>
      </c>
      <c r="M37" s="84">
        <v>2</v>
      </c>
      <c r="N37" s="84">
        <v>952</v>
      </c>
      <c r="O37" s="84">
        <v>199</v>
      </c>
      <c r="P37" s="84">
        <v>101</v>
      </c>
    </row>
    <row r="38" spans="2:16" x14ac:dyDescent="0.25">
      <c r="B38" s="84" t="s">
        <v>150</v>
      </c>
      <c r="C38" s="84" t="s">
        <v>175</v>
      </c>
      <c r="D38" s="84" t="s">
        <v>108</v>
      </c>
      <c r="E38" s="84">
        <v>2</v>
      </c>
      <c r="F38" s="84">
        <v>2</v>
      </c>
      <c r="G38" s="84">
        <v>6</v>
      </c>
      <c r="H38" s="84">
        <v>29914</v>
      </c>
      <c r="I38" s="84">
        <v>151</v>
      </c>
      <c r="J38" s="84">
        <v>20</v>
      </c>
      <c r="K38" s="84" t="s">
        <v>138</v>
      </c>
      <c r="L38" s="84" t="s">
        <v>128</v>
      </c>
      <c r="M38" s="84">
        <v>3</v>
      </c>
      <c r="N38" s="84">
        <v>1078</v>
      </c>
      <c r="O38" s="84">
        <v>186</v>
      </c>
      <c r="P38" s="84">
        <v>49</v>
      </c>
    </row>
    <row r="39" spans="2:16" x14ac:dyDescent="0.25">
      <c r="B39" s="84" t="s">
        <v>176</v>
      </c>
      <c r="C39" s="84" t="s">
        <v>177</v>
      </c>
      <c r="D39" s="84" t="s">
        <v>108</v>
      </c>
      <c r="E39" s="84">
        <v>1</v>
      </c>
      <c r="F39" s="84">
        <v>2</v>
      </c>
      <c r="G39" s="84">
        <v>7</v>
      </c>
      <c r="H39" s="84">
        <v>30575</v>
      </c>
      <c r="I39" s="84">
        <v>140</v>
      </c>
      <c r="J39" s="84">
        <v>12</v>
      </c>
      <c r="K39" s="84" t="s">
        <v>138</v>
      </c>
      <c r="L39" s="84" t="s">
        <v>101</v>
      </c>
      <c r="M39" s="84">
        <v>1</v>
      </c>
      <c r="N39" s="84">
        <v>1201</v>
      </c>
      <c r="O39" s="84">
        <v>166</v>
      </c>
      <c r="P39" s="84">
        <v>83</v>
      </c>
    </row>
    <row r="40" spans="2:16" x14ac:dyDescent="0.25">
      <c r="B40" s="84" t="s">
        <v>178</v>
      </c>
      <c r="C40" s="84" t="s">
        <v>179</v>
      </c>
      <c r="D40" s="84" t="s">
        <v>99</v>
      </c>
      <c r="E40" s="84">
        <v>1</v>
      </c>
      <c r="F40" s="84">
        <v>4</v>
      </c>
      <c r="G40" s="84">
        <v>8</v>
      </c>
      <c r="H40" s="84">
        <v>30668</v>
      </c>
      <c r="I40" s="84">
        <v>81</v>
      </c>
      <c r="J40" s="84">
        <v>2</v>
      </c>
      <c r="K40" s="84" t="s">
        <v>113</v>
      </c>
      <c r="L40" s="84" t="s">
        <v>110</v>
      </c>
      <c r="M40" s="84">
        <v>1</v>
      </c>
      <c r="N40" s="84">
        <v>1322</v>
      </c>
      <c r="O40" s="84">
        <v>162</v>
      </c>
      <c r="P40" s="84">
        <v>63</v>
      </c>
    </row>
    <row r="41" spans="2:16" x14ac:dyDescent="0.25">
      <c r="B41" s="84" t="s">
        <v>180</v>
      </c>
      <c r="C41" s="84" t="s">
        <v>181</v>
      </c>
      <c r="D41" s="84" t="s">
        <v>99</v>
      </c>
      <c r="E41" s="84">
        <v>2</v>
      </c>
      <c r="F41" s="84">
        <v>4</v>
      </c>
      <c r="G41" s="84">
        <v>3</v>
      </c>
      <c r="H41" s="84">
        <v>30984</v>
      </c>
      <c r="I41" s="84">
        <v>43</v>
      </c>
      <c r="J41" s="84">
        <v>3</v>
      </c>
      <c r="K41" s="84" t="s">
        <v>100</v>
      </c>
      <c r="L41" s="84" t="s">
        <v>110</v>
      </c>
      <c r="M41" s="84">
        <v>4</v>
      </c>
      <c r="N41" s="84">
        <v>1573</v>
      </c>
      <c r="O41" s="84">
        <v>169</v>
      </c>
      <c r="P41" s="84">
        <v>83</v>
      </c>
    </row>
    <row r="42" spans="2:16" x14ac:dyDescent="0.25">
      <c r="B42" s="84" t="s">
        <v>182</v>
      </c>
      <c r="C42" s="84" t="s">
        <v>183</v>
      </c>
      <c r="D42" s="84" t="s">
        <v>125</v>
      </c>
      <c r="E42" s="84">
        <v>3</v>
      </c>
      <c r="F42" s="84">
        <v>3</v>
      </c>
      <c r="G42" s="84">
        <v>11</v>
      </c>
      <c r="H42" s="84">
        <v>29801</v>
      </c>
      <c r="I42" s="84">
        <v>125</v>
      </c>
      <c r="J42" s="84">
        <v>9</v>
      </c>
      <c r="K42" s="84" t="s">
        <v>138</v>
      </c>
      <c r="L42" s="84" t="s">
        <v>114</v>
      </c>
      <c r="M42" s="84">
        <v>0</v>
      </c>
      <c r="N42" s="84">
        <v>1785</v>
      </c>
      <c r="O42" s="84">
        <v>156</v>
      </c>
      <c r="P42" s="84">
        <v>73</v>
      </c>
    </row>
    <row r="43" spans="2:16" x14ac:dyDescent="0.25">
      <c r="B43" s="84" t="s">
        <v>184</v>
      </c>
      <c r="C43" s="84" t="s">
        <v>112</v>
      </c>
      <c r="D43" s="84" t="s">
        <v>99</v>
      </c>
      <c r="E43" s="84">
        <v>1</v>
      </c>
      <c r="F43" s="84">
        <v>1</v>
      </c>
      <c r="G43" s="84">
        <v>11</v>
      </c>
      <c r="H43" s="84">
        <v>29802</v>
      </c>
      <c r="I43" s="84">
        <v>36</v>
      </c>
      <c r="J43" s="84">
        <v>3</v>
      </c>
      <c r="K43" s="84" t="s">
        <v>100</v>
      </c>
      <c r="L43" s="84" t="s">
        <v>110</v>
      </c>
      <c r="M43" s="84">
        <v>2</v>
      </c>
      <c r="N43" s="84">
        <v>19</v>
      </c>
      <c r="O43" s="84">
        <v>165</v>
      </c>
      <c r="P43" s="84">
        <v>57</v>
      </c>
    </row>
    <row r="44" spans="2:16" x14ac:dyDescent="0.25">
      <c r="B44" s="84" t="s">
        <v>185</v>
      </c>
      <c r="C44" s="84" t="s">
        <v>186</v>
      </c>
      <c r="D44" s="84" t="s">
        <v>99</v>
      </c>
      <c r="E44" s="84">
        <v>1</v>
      </c>
      <c r="F44" s="84">
        <v>1</v>
      </c>
      <c r="G44" s="84">
        <v>11</v>
      </c>
      <c r="H44" s="84">
        <v>29896</v>
      </c>
      <c r="I44" s="84">
        <v>140</v>
      </c>
      <c r="J44" s="84">
        <v>21</v>
      </c>
      <c r="K44" s="84" t="s">
        <v>138</v>
      </c>
      <c r="L44" s="84" t="s">
        <v>166</v>
      </c>
      <c r="M44" s="84">
        <v>3</v>
      </c>
      <c r="N44" s="84">
        <v>185</v>
      </c>
      <c r="O44" s="84">
        <v>151</v>
      </c>
      <c r="P44" s="84">
        <v>74</v>
      </c>
    </row>
    <row r="45" spans="2:16" x14ac:dyDescent="0.25">
      <c r="B45" s="84" t="s">
        <v>187</v>
      </c>
      <c r="C45" s="84" t="s">
        <v>188</v>
      </c>
      <c r="D45" s="84" t="s">
        <v>125</v>
      </c>
      <c r="E45" s="84">
        <v>1</v>
      </c>
      <c r="F45" s="84">
        <v>2</v>
      </c>
      <c r="G45" s="84">
        <v>13</v>
      </c>
      <c r="H45" s="84">
        <v>30745</v>
      </c>
      <c r="I45" s="84">
        <v>29</v>
      </c>
      <c r="J45" s="84">
        <v>18</v>
      </c>
      <c r="K45" s="84" t="s">
        <v>100</v>
      </c>
      <c r="L45" s="84" t="s">
        <v>128</v>
      </c>
      <c r="M45" s="84">
        <v>0</v>
      </c>
      <c r="N45" s="84">
        <v>277</v>
      </c>
      <c r="O45" s="84">
        <v>164</v>
      </c>
      <c r="P45" s="84">
        <v>96</v>
      </c>
    </row>
    <row r="46" spans="2:16" x14ac:dyDescent="0.25">
      <c r="B46" s="84" t="s">
        <v>189</v>
      </c>
      <c r="C46" s="84" t="s">
        <v>120</v>
      </c>
      <c r="D46" s="84" t="s">
        <v>105</v>
      </c>
      <c r="E46" s="84">
        <v>3</v>
      </c>
      <c r="F46" s="84">
        <v>3</v>
      </c>
      <c r="G46" s="84">
        <v>2</v>
      </c>
      <c r="H46" s="84">
        <v>30836</v>
      </c>
      <c r="I46" s="84">
        <v>55</v>
      </c>
      <c r="J46" s="84">
        <v>13</v>
      </c>
      <c r="K46" s="84" t="s">
        <v>138</v>
      </c>
      <c r="L46" s="84" t="s">
        <v>135</v>
      </c>
      <c r="M46" s="84">
        <v>4</v>
      </c>
      <c r="N46" s="84">
        <v>609</v>
      </c>
      <c r="O46" s="84">
        <v>171</v>
      </c>
      <c r="P46" s="84">
        <v>109</v>
      </c>
    </row>
    <row r="47" spans="2:16" x14ac:dyDescent="0.25">
      <c r="B47" s="84" t="s">
        <v>190</v>
      </c>
      <c r="C47" s="84" t="s">
        <v>191</v>
      </c>
      <c r="D47" s="84" t="s">
        <v>105</v>
      </c>
      <c r="E47" s="84">
        <v>2</v>
      </c>
      <c r="F47" s="84">
        <v>3</v>
      </c>
      <c r="G47" s="84">
        <v>9</v>
      </c>
      <c r="H47" s="84">
        <v>31016</v>
      </c>
      <c r="I47" s="84">
        <v>160</v>
      </c>
      <c r="J47" s="84">
        <v>16</v>
      </c>
      <c r="K47" s="84" t="s">
        <v>113</v>
      </c>
      <c r="L47" s="84" t="s">
        <v>135</v>
      </c>
      <c r="M47" s="84">
        <v>1</v>
      </c>
      <c r="N47" s="84">
        <v>1288</v>
      </c>
      <c r="O47" s="84">
        <v>168</v>
      </c>
      <c r="P47" s="84">
        <v>106</v>
      </c>
    </row>
    <row r="48" spans="2:16" x14ac:dyDescent="0.25">
      <c r="B48" s="84" t="s">
        <v>192</v>
      </c>
      <c r="C48" s="84" t="s">
        <v>193</v>
      </c>
      <c r="D48" s="84" t="s">
        <v>105</v>
      </c>
      <c r="E48" s="84">
        <v>1</v>
      </c>
      <c r="F48" s="84">
        <v>1</v>
      </c>
      <c r="G48" s="84">
        <v>8</v>
      </c>
      <c r="H48" s="84">
        <v>30696</v>
      </c>
      <c r="I48" s="84">
        <v>82</v>
      </c>
      <c r="J48" s="84">
        <v>22</v>
      </c>
      <c r="K48" s="84" t="s">
        <v>100</v>
      </c>
      <c r="L48" s="84" t="s">
        <v>141</v>
      </c>
      <c r="M48" s="84">
        <v>2</v>
      </c>
      <c r="N48" s="84">
        <v>1437</v>
      </c>
      <c r="O48" s="84">
        <v>181</v>
      </c>
      <c r="P48" s="84">
        <v>75</v>
      </c>
    </row>
    <row r="49" spans="2:16" x14ac:dyDescent="0.25">
      <c r="B49" s="84" t="s">
        <v>194</v>
      </c>
      <c r="C49" s="84" t="s">
        <v>195</v>
      </c>
      <c r="D49" s="84" t="s">
        <v>105</v>
      </c>
      <c r="E49" s="84">
        <v>2</v>
      </c>
      <c r="F49" s="84">
        <v>1</v>
      </c>
      <c r="G49" s="84">
        <v>1</v>
      </c>
      <c r="H49" s="84">
        <v>30963</v>
      </c>
      <c r="I49" s="84">
        <v>178</v>
      </c>
      <c r="J49" s="84">
        <v>4</v>
      </c>
      <c r="K49" s="84" t="s">
        <v>109</v>
      </c>
      <c r="L49" s="84" t="s">
        <v>101</v>
      </c>
      <c r="M49" s="84">
        <v>3</v>
      </c>
      <c r="N49" s="84">
        <v>1532</v>
      </c>
      <c r="O49" s="84">
        <v>188</v>
      </c>
      <c r="P49" s="84">
        <v>89</v>
      </c>
    </row>
    <row r="50" spans="2:16" x14ac:dyDescent="0.25">
      <c r="B50" s="84" t="s">
        <v>178</v>
      </c>
      <c r="C50" s="84" t="s">
        <v>196</v>
      </c>
      <c r="D50" s="84" t="s">
        <v>125</v>
      </c>
      <c r="E50" s="84">
        <v>2</v>
      </c>
      <c r="F50" s="84">
        <v>1</v>
      </c>
      <c r="G50" s="84">
        <v>3</v>
      </c>
      <c r="H50" s="84">
        <v>30595</v>
      </c>
      <c r="I50" s="84">
        <v>95</v>
      </c>
      <c r="J50" s="84">
        <v>5</v>
      </c>
      <c r="K50" s="84" t="s">
        <v>109</v>
      </c>
      <c r="L50" s="84" t="s">
        <v>128</v>
      </c>
      <c r="M50" s="84">
        <v>2</v>
      </c>
      <c r="N50" s="84">
        <v>1782</v>
      </c>
      <c r="O50" s="84">
        <v>192</v>
      </c>
      <c r="P50" s="84">
        <v>64</v>
      </c>
    </row>
    <row r="51" spans="2:16" x14ac:dyDescent="0.25">
      <c r="B51" s="84" t="s">
        <v>111</v>
      </c>
      <c r="C51" s="84" t="s">
        <v>197</v>
      </c>
      <c r="D51" s="84" t="s">
        <v>99</v>
      </c>
      <c r="E51" s="84">
        <v>3</v>
      </c>
      <c r="F51" s="84">
        <v>2</v>
      </c>
      <c r="G51" s="84">
        <v>2</v>
      </c>
      <c r="H51" s="84">
        <v>30531</v>
      </c>
      <c r="I51" s="84">
        <v>132</v>
      </c>
      <c r="J51" s="84">
        <v>4</v>
      </c>
      <c r="K51" s="84" t="s">
        <v>100</v>
      </c>
      <c r="L51" s="84" t="s">
        <v>141</v>
      </c>
      <c r="M51" s="84">
        <v>0</v>
      </c>
      <c r="N51" s="84">
        <v>1782</v>
      </c>
      <c r="O51" s="84">
        <v>185</v>
      </c>
      <c r="P51" s="84">
        <v>59</v>
      </c>
    </row>
    <row r="52" spans="2:16" x14ac:dyDescent="0.25">
      <c r="B52" s="84" t="s">
        <v>198</v>
      </c>
      <c r="C52" s="84" t="s">
        <v>122</v>
      </c>
      <c r="D52" s="84" t="s">
        <v>105</v>
      </c>
      <c r="E52" s="84">
        <v>1</v>
      </c>
      <c r="F52" s="84">
        <v>1</v>
      </c>
      <c r="G52" s="84">
        <v>6</v>
      </c>
      <c r="H52" s="84">
        <v>29238</v>
      </c>
      <c r="I52" s="84">
        <v>71</v>
      </c>
      <c r="J52" s="84">
        <v>14</v>
      </c>
      <c r="K52" s="84" t="s">
        <v>100</v>
      </c>
      <c r="L52" s="84" t="s">
        <v>128</v>
      </c>
      <c r="M52" s="84">
        <v>3</v>
      </c>
      <c r="N52" s="84">
        <v>1837</v>
      </c>
      <c r="O52" s="84">
        <v>179</v>
      </c>
      <c r="P52" s="84">
        <v>72</v>
      </c>
    </row>
    <row r="53" spans="2:16" x14ac:dyDescent="0.25">
      <c r="B53" s="84" t="s">
        <v>199</v>
      </c>
      <c r="C53" s="84" t="s">
        <v>200</v>
      </c>
      <c r="D53" s="84" t="s">
        <v>99</v>
      </c>
      <c r="E53" s="84">
        <v>2</v>
      </c>
      <c r="F53" s="84">
        <v>3</v>
      </c>
      <c r="G53" s="84">
        <v>1</v>
      </c>
      <c r="H53" s="84">
        <v>30938</v>
      </c>
      <c r="I53" s="84">
        <v>77</v>
      </c>
      <c r="J53" s="84">
        <v>20</v>
      </c>
      <c r="K53" s="84" t="s">
        <v>100</v>
      </c>
      <c r="L53" s="84" t="s">
        <v>101</v>
      </c>
      <c r="M53" s="84">
        <v>4</v>
      </c>
      <c r="N53" s="84">
        <v>295</v>
      </c>
      <c r="O53" s="84">
        <v>164</v>
      </c>
      <c r="P53" s="84">
        <v>100</v>
      </c>
    </row>
    <row r="54" spans="2:16" x14ac:dyDescent="0.25">
      <c r="B54" s="84" t="s">
        <v>201</v>
      </c>
      <c r="C54" s="84" t="s">
        <v>202</v>
      </c>
      <c r="D54" s="84" t="s">
        <v>105</v>
      </c>
      <c r="E54" s="84">
        <v>3</v>
      </c>
      <c r="F54" s="84">
        <v>4</v>
      </c>
      <c r="G54" s="84">
        <v>7</v>
      </c>
      <c r="H54" s="84">
        <v>30583</v>
      </c>
      <c r="I54" s="84">
        <v>78</v>
      </c>
      <c r="J54" s="84">
        <v>24</v>
      </c>
      <c r="K54" s="84" t="s">
        <v>113</v>
      </c>
      <c r="L54" s="84" t="s">
        <v>128</v>
      </c>
      <c r="M54" s="84">
        <v>0</v>
      </c>
      <c r="N54" s="84">
        <v>391</v>
      </c>
      <c r="O54" s="84">
        <v>184</v>
      </c>
      <c r="P54" s="84">
        <v>58</v>
      </c>
    </row>
    <row r="55" spans="2:16" x14ac:dyDescent="0.25">
      <c r="B55" s="84" t="s">
        <v>203</v>
      </c>
      <c r="C55" s="84" t="s">
        <v>204</v>
      </c>
      <c r="D55" s="84" t="s">
        <v>105</v>
      </c>
      <c r="E55" s="84">
        <v>3</v>
      </c>
      <c r="F55" s="84">
        <v>3</v>
      </c>
      <c r="G55" s="84">
        <v>12</v>
      </c>
      <c r="H55" s="84">
        <v>29224</v>
      </c>
      <c r="I55" s="84">
        <v>168</v>
      </c>
      <c r="J55" s="84">
        <v>24</v>
      </c>
      <c r="K55" s="84" t="s">
        <v>109</v>
      </c>
      <c r="L55" s="84" t="s">
        <v>166</v>
      </c>
      <c r="M55" s="84">
        <v>3</v>
      </c>
      <c r="N55" s="84">
        <v>418</v>
      </c>
      <c r="O55" s="84">
        <v>151</v>
      </c>
      <c r="P55" s="84">
        <v>95</v>
      </c>
    </row>
    <row r="56" spans="2:16" x14ac:dyDescent="0.25">
      <c r="B56" s="84" t="s">
        <v>205</v>
      </c>
      <c r="C56" s="84" t="s">
        <v>206</v>
      </c>
      <c r="D56" s="84" t="s">
        <v>105</v>
      </c>
      <c r="E56" s="84">
        <v>1</v>
      </c>
      <c r="F56" s="84">
        <v>1</v>
      </c>
      <c r="G56" s="84">
        <v>11</v>
      </c>
      <c r="H56" s="84">
        <v>29975</v>
      </c>
      <c r="I56" s="84">
        <v>53</v>
      </c>
      <c r="J56" s="84">
        <v>24</v>
      </c>
      <c r="K56" s="84"/>
      <c r="L56" s="84" t="s">
        <v>110</v>
      </c>
      <c r="M56" s="84">
        <v>4</v>
      </c>
      <c r="N56" s="84">
        <v>510</v>
      </c>
      <c r="O56" s="84">
        <v>196</v>
      </c>
      <c r="P56" s="84">
        <v>61</v>
      </c>
    </row>
    <row r="57" spans="2:16" x14ac:dyDescent="0.25">
      <c r="B57" s="84" t="s">
        <v>207</v>
      </c>
      <c r="C57" s="84" t="s">
        <v>208</v>
      </c>
      <c r="D57" s="84" t="s">
        <v>125</v>
      </c>
      <c r="E57" s="84">
        <v>2</v>
      </c>
      <c r="F57" s="84">
        <v>1</v>
      </c>
      <c r="G57" s="84">
        <v>6</v>
      </c>
      <c r="H57" s="84">
        <v>29905</v>
      </c>
      <c r="I57" s="84">
        <v>89</v>
      </c>
      <c r="J57" s="84">
        <v>4</v>
      </c>
      <c r="K57" s="84" t="s">
        <v>109</v>
      </c>
      <c r="L57" s="84" t="s">
        <v>141</v>
      </c>
      <c r="M57" s="84">
        <v>4</v>
      </c>
      <c r="N57" s="84">
        <v>548</v>
      </c>
      <c r="O57" s="84">
        <v>176</v>
      </c>
      <c r="P57" s="84">
        <v>84</v>
      </c>
    </row>
    <row r="58" spans="2:16" x14ac:dyDescent="0.25">
      <c r="B58" s="84" t="s">
        <v>106</v>
      </c>
      <c r="C58" s="84" t="s">
        <v>209</v>
      </c>
      <c r="D58" s="84" t="s">
        <v>108</v>
      </c>
      <c r="E58" s="84">
        <v>3</v>
      </c>
      <c r="F58" s="84">
        <v>1</v>
      </c>
      <c r="G58" s="84">
        <v>1</v>
      </c>
      <c r="H58" s="84">
        <v>29281</v>
      </c>
      <c r="I58" s="84">
        <v>127</v>
      </c>
      <c r="J58" s="84">
        <v>8</v>
      </c>
      <c r="K58" s="84" t="s">
        <v>109</v>
      </c>
      <c r="L58" s="84" t="s">
        <v>101</v>
      </c>
      <c r="M58" s="84">
        <v>0</v>
      </c>
      <c r="N58" s="84">
        <v>1446</v>
      </c>
      <c r="O58" s="84">
        <v>152</v>
      </c>
      <c r="P58" s="84">
        <v>78</v>
      </c>
    </row>
    <row r="59" spans="2:16" x14ac:dyDescent="0.25">
      <c r="B59" s="84" t="s">
        <v>199</v>
      </c>
      <c r="C59" s="84" t="s">
        <v>210</v>
      </c>
      <c r="D59" s="84" t="s">
        <v>125</v>
      </c>
      <c r="E59" s="84">
        <v>3</v>
      </c>
      <c r="F59" s="84">
        <v>1</v>
      </c>
      <c r="G59" s="84">
        <v>8</v>
      </c>
      <c r="H59" s="84">
        <v>30341</v>
      </c>
      <c r="I59" s="84">
        <v>194</v>
      </c>
      <c r="J59" s="84">
        <v>9</v>
      </c>
      <c r="K59" s="84" t="s">
        <v>100</v>
      </c>
      <c r="L59" s="84" t="s">
        <v>135</v>
      </c>
      <c r="M59" s="84">
        <v>4</v>
      </c>
      <c r="N59" s="84">
        <v>1872</v>
      </c>
      <c r="O59" s="84">
        <v>151</v>
      </c>
      <c r="P59" s="84">
        <v>74</v>
      </c>
    </row>
    <row r="60" spans="2:16" x14ac:dyDescent="0.25">
      <c r="B60" s="84" t="s">
        <v>211</v>
      </c>
      <c r="C60" s="84" t="s">
        <v>212</v>
      </c>
      <c r="D60" s="84" t="s">
        <v>108</v>
      </c>
      <c r="E60" s="84">
        <v>3</v>
      </c>
      <c r="F60" s="84">
        <v>4</v>
      </c>
      <c r="G60" s="84">
        <v>12</v>
      </c>
      <c r="H60" s="84">
        <v>29470</v>
      </c>
      <c r="I60" s="84">
        <v>179</v>
      </c>
      <c r="J60" s="84">
        <v>27</v>
      </c>
      <c r="K60" s="84" t="s">
        <v>138</v>
      </c>
      <c r="L60" s="84" t="s">
        <v>114</v>
      </c>
      <c r="M60" s="84">
        <v>2</v>
      </c>
      <c r="N60" s="84">
        <v>288</v>
      </c>
      <c r="O60" s="84">
        <v>153</v>
      </c>
      <c r="P60" s="84">
        <v>64</v>
      </c>
    </row>
    <row r="61" spans="2:16" x14ac:dyDescent="0.25">
      <c r="B61" s="84" t="s">
        <v>213</v>
      </c>
      <c r="C61" s="84" t="s">
        <v>104</v>
      </c>
      <c r="D61" s="84" t="s">
        <v>125</v>
      </c>
      <c r="E61" s="84">
        <v>3</v>
      </c>
      <c r="F61" s="84">
        <v>2</v>
      </c>
      <c r="G61" s="84">
        <v>7</v>
      </c>
      <c r="H61" s="84">
        <v>30716</v>
      </c>
      <c r="I61" s="84">
        <v>186</v>
      </c>
      <c r="J61" s="84">
        <v>25</v>
      </c>
      <c r="K61" s="84" t="s">
        <v>100</v>
      </c>
      <c r="L61" s="84" t="s">
        <v>166</v>
      </c>
      <c r="M61" s="84">
        <v>0</v>
      </c>
      <c r="N61" s="84">
        <v>395</v>
      </c>
      <c r="O61" s="84">
        <v>183</v>
      </c>
      <c r="P61" s="84">
        <v>69</v>
      </c>
    </row>
    <row r="62" spans="2:16" x14ac:dyDescent="0.25">
      <c r="B62" s="84" t="s">
        <v>214</v>
      </c>
      <c r="C62" s="84" t="s">
        <v>193</v>
      </c>
      <c r="D62" s="84" t="s">
        <v>99</v>
      </c>
      <c r="E62" s="84">
        <v>3</v>
      </c>
      <c r="F62" s="84">
        <v>1</v>
      </c>
      <c r="G62" s="84">
        <v>2</v>
      </c>
      <c r="H62" s="84">
        <v>29973</v>
      </c>
      <c r="I62" s="84">
        <v>66</v>
      </c>
      <c r="J62" s="84">
        <v>5</v>
      </c>
      <c r="K62" s="84" t="s">
        <v>138</v>
      </c>
      <c r="L62" s="84" t="s">
        <v>141</v>
      </c>
      <c r="M62" s="84">
        <v>2</v>
      </c>
      <c r="N62" s="84">
        <v>906</v>
      </c>
      <c r="O62" s="84">
        <v>181</v>
      </c>
      <c r="P62" s="84">
        <v>79</v>
      </c>
    </row>
    <row r="63" spans="2:16" x14ac:dyDescent="0.25">
      <c r="B63" s="84" t="s">
        <v>215</v>
      </c>
      <c r="C63" s="84" t="s">
        <v>216</v>
      </c>
      <c r="D63" s="84" t="s">
        <v>108</v>
      </c>
      <c r="E63" s="84">
        <v>3</v>
      </c>
      <c r="F63" s="84">
        <v>1</v>
      </c>
      <c r="G63" s="84">
        <v>5</v>
      </c>
      <c r="H63" s="84">
        <v>29779</v>
      </c>
      <c r="I63" s="84">
        <v>8</v>
      </c>
      <c r="J63" s="84">
        <v>22</v>
      </c>
      <c r="K63" s="84" t="s">
        <v>100</v>
      </c>
      <c r="L63" s="84" t="s">
        <v>166</v>
      </c>
      <c r="M63" s="84">
        <v>4</v>
      </c>
      <c r="N63" s="84">
        <v>1006</v>
      </c>
      <c r="O63" s="84">
        <v>161</v>
      </c>
      <c r="P63" s="84">
        <v>46</v>
      </c>
    </row>
    <row r="64" spans="2:16" x14ac:dyDescent="0.25">
      <c r="B64" s="84" t="s">
        <v>217</v>
      </c>
      <c r="C64" s="84" t="s">
        <v>158</v>
      </c>
      <c r="D64" s="84" t="s">
        <v>99</v>
      </c>
      <c r="E64" s="84">
        <v>2</v>
      </c>
      <c r="F64" s="84">
        <v>2</v>
      </c>
      <c r="G64" s="84">
        <v>8</v>
      </c>
      <c r="H64" s="84">
        <v>30962</v>
      </c>
      <c r="I64" s="84">
        <v>6</v>
      </c>
      <c r="J64" s="84">
        <v>12</v>
      </c>
      <c r="K64" s="84" t="s">
        <v>113</v>
      </c>
      <c r="L64" s="84" t="s">
        <v>101</v>
      </c>
      <c r="M64" s="84">
        <v>1</v>
      </c>
      <c r="N64" s="84">
        <v>1220</v>
      </c>
      <c r="O64" s="84">
        <v>194</v>
      </c>
      <c r="P64" s="84">
        <v>73</v>
      </c>
    </row>
    <row r="65" spans="2:16" x14ac:dyDescent="0.25">
      <c r="B65" s="84" t="s">
        <v>218</v>
      </c>
      <c r="C65" s="84" t="s">
        <v>219</v>
      </c>
      <c r="D65" s="84" t="s">
        <v>99</v>
      </c>
      <c r="E65" s="84">
        <v>2</v>
      </c>
      <c r="F65" s="84">
        <v>2</v>
      </c>
      <c r="G65" s="84">
        <v>1</v>
      </c>
      <c r="H65" s="84">
        <v>30553</v>
      </c>
      <c r="I65" s="84">
        <v>147</v>
      </c>
      <c r="J65" s="84">
        <v>21</v>
      </c>
      <c r="K65" s="84" t="s">
        <v>100</v>
      </c>
      <c r="L65" s="84" t="s">
        <v>128</v>
      </c>
      <c r="M65" s="84">
        <v>2</v>
      </c>
      <c r="N65" s="84">
        <v>1313</v>
      </c>
      <c r="O65" s="84">
        <v>186</v>
      </c>
      <c r="P65" s="84">
        <v>73</v>
      </c>
    </row>
    <row r="66" spans="2:16" x14ac:dyDescent="0.25">
      <c r="B66" s="84" t="s">
        <v>205</v>
      </c>
      <c r="C66" s="84" t="s">
        <v>220</v>
      </c>
      <c r="D66" s="84" t="s">
        <v>125</v>
      </c>
      <c r="E66" s="84">
        <v>3</v>
      </c>
      <c r="F66" s="84">
        <v>1</v>
      </c>
      <c r="G66" s="84">
        <v>13</v>
      </c>
      <c r="H66" s="84">
        <v>30568</v>
      </c>
      <c r="I66" s="84">
        <v>104</v>
      </c>
      <c r="J66" s="84">
        <v>2</v>
      </c>
      <c r="K66" s="84" t="s">
        <v>100</v>
      </c>
      <c r="L66" s="84" t="s">
        <v>101</v>
      </c>
      <c r="M66" s="84">
        <v>1</v>
      </c>
      <c r="N66" s="84">
        <v>1350</v>
      </c>
      <c r="O66" s="84">
        <v>166</v>
      </c>
      <c r="P66" s="84">
        <v>50</v>
      </c>
    </row>
    <row r="67" spans="2:16" x14ac:dyDescent="0.25">
      <c r="B67" s="84" t="s">
        <v>221</v>
      </c>
      <c r="C67" s="84" t="s">
        <v>222</v>
      </c>
      <c r="D67" s="84" t="s">
        <v>108</v>
      </c>
      <c r="E67" s="84">
        <v>1</v>
      </c>
      <c r="F67" s="84">
        <v>2</v>
      </c>
      <c r="G67" s="84">
        <v>8</v>
      </c>
      <c r="H67" s="84">
        <v>30169</v>
      </c>
      <c r="I67" s="84">
        <v>11</v>
      </c>
      <c r="J67" s="84">
        <v>14</v>
      </c>
      <c r="K67" s="84" t="s">
        <v>109</v>
      </c>
      <c r="L67" s="84" t="s">
        <v>128</v>
      </c>
      <c r="M67" s="84">
        <v>3</v>
      </c>
      <c r="N67" s="84">
        <v>1614</v>
      </c>
      <c r="O67" s="84">
        <v>192</v>
      </c>
      <c r="P67" s="84">
        <v>67</v>
      </c>
    </row>
    <row r="68" spans="2:16" x14ac:dyDescent="0.25">
      <c r="B68" s="84" t="s">
        <v>223</v>
      </c>
      <c r="C68" s="84" t="s">
        <v>143</v>
      </c>
      <c r="D68" s="84" t="s">
        <v>99</v>
      </c>
      <c r="E68" s="84">
        <v>3</v>
      </c>
      <c r="F68" s="84">
        <v>2</v>
      </c>
      <c r="G68" s="84">
        <v>9</v>
      </c>
      <c r="H68" s="84">
        <v>30282</v>
      </c>
      <c r="I68" s="84">
        <v>122</v>
      </c>
      <c r="J68" s="84">
        <v>2</v>
      </c>
      <c r="K68" s="84" t="s">
        <v>138</v>
      </c>
      <c r="L68" s="84" t="s">
        <v>128</v>
      </c>
      <c r="M68" s="84">
        <v>1</v>
      </c>
      <c r="N68" s="84">
        <v>1971</v>
      </c>
      <c r="O68" s="84">
        <v>161</v>
      </c>
      <c r="P68" s="84">
        <v>95</v>
      </c>
    </row>
    <row r="69" spans="2:16" x14ac:dyDescent="0.25">
      <c r="B69" s="84" t="s">
        <v>155</v>
      </c>
      <c r="C69" s="84" t="s">
        <v>224</v>
      </c>
      <c r="D69" s="84" t="s">
        <v>108</v>
      </c>
      <c r="E69" s="84">
        <v>3</v>
      </c>
      <c r="F69" s="84">
        <v>2</v>
      </c>
      <c r="G69" s="84">
        <v>3</v>
      </c>
      <c r="H69" s="84">
        <v>30372</v>
      </c>
      <c r="I69" s="84">
        <v>182</v>
      </c>
      <c r="J69" s="84">
        <v>23</v>
      </c>
      <c r="K69" s="84" t="s">
        <v>113</v>
      </c>
      <c r="L69" s="84" t="s">
        <v>166</v>
      </c>
      <c r="M69" s="84">
        <v>3</v>
      </c>
      <c r="N69" s="84">
        <v>412</v>
      </c>
      <c r="O69" s="84">
        <v>180</v>
      </c>
      <c r="P69" s="84">
        <v>80</v>
      </c>
    </row>
    <row r="70" spans="2:16" x14ac:dyDescent="0.25">
      <c r="B70" s="84" t="s">
        <v>225</v>
      </c>
      <c r="C70" s="84" t="s">
        <v>226</v>
      </c>
      <c r="D70" s="84" t="s">
        <v>108</v>
      </c>
      <c r="E70" s="84">
        <v>2</v>
      </c>
      <c r="F70" s="84">
        <v>1</v>
      </c>
      <c r="G70" s="84">
        <v>1</v>
      </c>
      <c r="H70" s="84">
        <v>31048</v>
      </c>
      <c r="I70" s="84">
        <v>113</v>
      </c>
      <c r="J70" s="84">
        <v>28</v>
      </c>
      <c r="K70" s="84" t="s">
        <v>109</v>
      </c>
      <c r="L70" s="84" t="s">
        <v>128</v>
      </c>
      <c r="M70" s="84">
        <v>2</v>
      </c>
      <c r="N70" s="84">
        <v>1353</v>
      </c>
      <c r="O70" s="84">
        <v>174</v>
      </c>
      <c r="P70" s="84">
        <v>47</v>
      </c>
    </row>
    <row r="71" spans="2:16" x14ac:dyDescent="0.25">
      <c r="B71" s="84" t="s">
        <v>227</v>
      </c>
      <c r="C71" s="84" t="s">
        <v>228</v>
      </c>
      <c r="D71" s="84" t="s">
        <v>99</v>
      </c>
      <c r="E71" s="84">
        <v>1</v>
      </c>
      <c r="F71" s="84">
        <v>4</v>
      </c>
      <c r="G71" s="84">
        <v>12</v>
      </c>
      <c r="H71" s="84">
        <v>30453</v>
      </c>
      <c r="I71" s="84">
        <v>162</v>
      </c>
      <c r="J71" s="84">
        <v>0</v>
      </c>
      <c r="K71" s="84" t="s">
        <v>138</v>
      </c>
      <c r="L71" s="84" t="s">
        <v>128</v>
      </c>
      <c r="M71" s="84">
        <v>3</v>
      </c>
      <c r="N71" s="84">
        <v>1372</v>
      </c>
      <c r="O71" s="84">
        <v>178</v>
      </c>
      <c r="P71" s="84">
        <v>88</v>
      </c>
    </row>
    <row r="72" spans="2:16" x14ac:dyDescent="0.25">
      <c r="B72" s="84" t="s">
        <v>199</v>
      </c>
      <c r="C72" s="84" t="s">
        <v>229</v>
      </c>
      <c r="D72" s="84" t="s">
        <v>105</v>
      </c>
      <c r="E72" s="84">
        <v>3</v>
      </c>
      <c r="F72" s="84">
        <v>4</v>
      </c>
      <c r="G72" s="84">
        <v>5</v>
      </c>
      <c r="H72" s="84">
        <v>30603</v>
      </c>
      <c r="I72" s="84">
        <v>134</v>
      </c>
      <c r="J72" s="84">
        <v>1</v>
      </c>
      <c r="K72" s="84" t="s">
        <v>109</v>
      </c>
      <c r="L72" s="84" t="s">
        <v>101</v>
      </c>
      <c r="M72" s="84">
        <v>4</v>
      </c>
      <c r="N72" s="84">
        <v>555</v>
      </c>
      <c r="O72" s="84">
        <v>194</v>
      </c>
      <c r="P72" s="84">
        <v>74</v>
      </c>
    </row>
    <row r="73" spans="2:16" x14ac:dyDescent="0.25">
      <c r="B73" s="84" t="s">
        <v>230</v>
      </c>
      <c r="C73" s="84" t="s">
        <v>231</v>
      </c>
      <c r="D73" s="84" t="s">
        <v>105</v>
      </c>
      <c r="E73" s="84">
        <v>3</v>
      </c>
      <c r="F73" s="84">
        <v>2</v>
      </c>
      <c r="G73" s="84">
        <v>10</v>
      </c>
      <c r="H73" s="84">
        <v>29273</v>
      </c>
      <c r="I73" s="84">
        <v>115</v>
      </c>
      <c r="J73" s="84">
        <v>6</v>
      </c>
      <c r="K73" s="84" t="s">
        <v>109</v>
      </c>
      <c r="L73" s="84" t="s">
        <v>114</v>
      </c>
      <c r="M73" s="84">
        <v>2</v>
      </c>
      <c r="N73" s="84">
        <v>1205</v>
      </c>
      <c r="O73" s="84">
        <v>176</v>
      </c>
      <c r="P73" s="84">
        <v>64</v>
      </c>
    </row>
    <row r="74" spans="2:16" x14ac:dyDescent="0.25">
      <c r="B74" s="84" t="s">
        <v>232</v>
      </c>
      <c r="C74" s="84" t="s">
        <v>233</v>
      </c>
      <c r="D74" s="84" t="s">
        <v>105</v>
      </c>
      <c r="E74" s="84">
        <v>3</v>
      </c>
      <c r="F74" s="84">
        <v>4</v>
      </c>
      <c r="G74" s="84">
        <v>6</v>
      </c>
      <c r="H74" s="84">
        <v>29740</v>
      </c>
      <c r="I74" s="84">
        <v>159</v>
      </c>
      <c r="J74" s="84">
        <v>10</v>
      </c>
      <c r="K74" s="84" t="s">
        <v>100</v>
      </c>
      <c r="L74" s="84" t="s">
        <v>110</v>
      </c>
      <c r="M74" s="84">
        <v>1</v>
      </c>
      <c r="N74" s="84">
        <v>1482</v>
      </c>
      <c r="O74" s="84">
        <v>168</v>
      </c>
      <c r="P74" s="84">
        <v>63</v>
      </c>
    </row>
    <row r="75" spans="2:16" x14ac:dyDescent="0.25">
      <c r="B75" s="84" t="s">
        <v>234</v>
      </c>
      <c r="C75" s="84" t="s">
        <v>158</v>
      </c>
      <c r="D75" s="84" t="s">
        <v>108</v>
      </c>
      <c r="E75" s="84">
        <v>3</v>
      </c>
      <c r="F75" s="84">
        <v>3</v>
      </c>
      <c r="G75" s="84">
        <v>4</v>
      </c>
      <c r="H75" s="84">
        <v>29829</v>
      </c>
      <c r="I75" s="84">
        <v>105</v>
      </c>
      <c r="J75" s="84">
        <v>18</v>
      </c>
      <c r="K75" s="84" t="s">
        <v>100</v>
      </c>
      <c r="L75" s="84" t="s">
        <v>166</v>
      </c>
      <c r="M75" s="84">
        <v>4</v>
      </c>
      <c r="N75" s="84">
        <v>1558</v>
      </c>
      <c r="O75" s="84">
        <v>189</v>
      </c>
      <c r="P75" s="84">
        <v>66</v>
      </c>
    </row>
    <row r="76" spans="2:16" x14ac:dyDescent="0.25">
      <c r="B76" s="84" t="s">
        <v>129</v>
      </c>
      <c r="C76" s="84" t="s">
        <v>235</v>
      </c>
      <c r="D76" s="84" t="s">
        <v>108</v>
      </c>
      <c r="E76" s="84">
        <v>2</v>
      </c>
      <c r="F76" s="84">
        <v>1</v>
      </c>
      <c r="G76" s="84">
        <v>4</v>
      </c>
      <c r="H76" s="84">
        <v>29571</v>
      </c>
      <c r="I76" s="84">
        <v>153</v>
      </c>
      <c r="J76" s="84">
        <v>9</v>
      </c>
      <c r="K76" s="84"/>
      <c r="L76" s="84" t="s">
        <v>110</v>
      </c>
      <c r="M76" s="84">
        <v>1</v>
      </c>
      <c r="N76" s="84">
        <v>339</v>
      </c>
      <c r="O76" s="84">
        <v>191</v>
      </c>
      <c r="P76" s="84">
        <v>62</v>
      </c>
    </row>
    <row r="77" spans="2:16" x14ac:dyDescent="0.25">
      <c r="B77" s="84" t="s">
        <v>178</v>
      </c>
      <c r="C77" s="84" t="s">
        <v>236</v>
      </c>
      <c r="D77" s="84" t="s">
        <v>125</v>
      </c>
      <c r="E77" s="84">
        <v>1</v>
      </c>
      <c r="F77" s="84">
        <v>3</v>
      </c>
      <c r="G77" s="84">
        <v>9</v>
      </c>
      <c r="H77" s="84">
        <v>30453</v>
      </c>
      <c r="I77" s="84">
        <v>44</v>
      </c>
      <c r="J77" s="84">
        <v>2</v>
      </c>
      <c r="K77" s="84" t="s">
        <v>100</v>
      </c>
      <c r="L77" s="84" t="s">
        <v>166</v>
      </c>
      <c r="M77" s="84">
        <v>1</v>
      </c>
      <c r="N77" s="84">
        <v>435</v>
      </c>
      <c r="O77" s="84">
        <v>154</v>
      </c>
      <c r="P77" s="84">
        <v>98</v>
      </c>
    </row>
    <row r="78" spans="2:16" x14ac:dyDescent="0.25">
      <c r="B78" s="84" t="s">
        <v>169</v>
      </c>
      <c r="C78" s="84" t="s">
        <v>216</v>
      </c>
      <c r="D78" s="84" t="s">
        <v>105</v>
      </c>
      <c r="E78" s="84">
        <v>2</v>
      </c>
      <c r="F78" s="84">
        <v>2</v>
      </c>
      <c r="G78" s="84">
        <v>7</v>
      </c>
      <c r="H78" s="84">
        <v>30641</v>
      </c>
      <c r="I78" s="84">
        <v>185</v>
      </c>
      <c r="J78" s="84">
        <v>2</v>
      </c>
      <c r="K78" s="84" t="s">
        <v>109</v>
      </c>
      <c r="L78" s="84" t="s">
        <v>101</v>
      </c>
      <c r="M78" s="84">
        <v>3</v>
      </c>
      <c r="N78" s="84">
        <v>599</v>
      </c>
      <c r="O78" s="84">
        <v>181</v>
      </c>
      <c r="P78" s="84">
        <v>76</v>
      </c>
    </row>
    <row r="79" spans="2:16" x14ac:dyDescent="0.25">
      <c r="B79" s="84" t="s">
        <v>237</v>
      </c>
      <c r="C79" s="84" t="s">
        <v>238</v>
      </c>
      <c r="D79" s="84" t="s">
        <v>99</v>
      </c>
      <c r="E79" s="84">
        <v>3</v>
      </c>
      <c r="F79" s="84">
        <v>4</v>
      </c>
      <c r="G79" s="84">
        <v>2</v>
      </c>
      <c r="H79" s="84">
        <v>30489</v>
      </c>
      <c r="I79" s="84">
        <v>97</v>
      </c>
      <c r="J79" s="84">
        <v>4</v>
      </c>
      <c r="K79" s="84" t="s">
        <v>109</v>
      </c>
      <c r="L79" s="84" t="s">
        <v>114</v>
      </c>
      <c r="M79" s="84">
        <v>4</v>
      </c>
      <c r="N79" s="84">
        <v>625</v>
      </c>
      <c r="O79" s="84">
        <v>176</v>
      </c>
      <c r="P79" s="84">
        <v>75</v>
      </c>
    </row>
    <row r="80" spans="2:16" x14ac:dyDescent="0.25">
      <c r="B80" s="84" t="s">
        <v>239</v>
      </c>
      <c r="C80" s="84" t="s">
        <v>240</v>
      </c>
      <c r="D80" s="84" t="s">
        <v>99</v>
      </c>
      <c r="E80" s="84">
        <v>2</v>
      </c>
      <c r="F80" s="84">
        <v>3</v>
      </c>
      <c r="G80" s="84">
        <v>1</v>
      </c>
      <c r="H80" s="84">
        <v>29743</v>
      </c>
      <c r="I80" s="84">
        <v>128</v>
      </c>
      <c r="J80" s="84">
        <v>25</v>
      </c>
      <c r="K80" s="84" t="s">
        <v>109</v>
      </c>
      <c r="L80" s="84" t="s">
        <v>141</v>
      </c>
      <c r="M80" s="84">
        <v>4</v>
      </c>
      <c r="N80" s="84">
        <v>843</v>
      </c>
      <c r="O80" s="84">
        <v>160</v>
      </c>
      <c r="P80" s="84">
        <v>108</v>
      </c>
    </row>
    <row r="81" spans="2:16" x14ac:dyDescent="0.25">
      <c r="B81" s="84" t="s">
        <v>241</v>
      </c>
      <c r="C81" s="84" t="s">
        <v>212</v>
      </c>
      <c r="D81" s="84" t="s">
        <v>105</v>
      </c>
      <c r="E81" s="84">
        <v>1</v>
      </c>
      <c r="F81" s="84">
        <v>3</v>
      </c>
      <c r="G81" s="84">
        <v>5</v>
      </c>
      <c r="H81" s="84">
        <v>30698</v>
      </c>
      <c r="I81" s="84">
        <v>181</v>
      </c>
      <c r="J81" s="84">
        <v>4</v>
      </c>
      <c r="K81" s="84" t="s">
        <v>100</v>
      </c>
      <c r="L81" s="84" t="s">
        <v>110</v>
      </c>
      <c r="M81" s="84">
        <v>1</v>
      </c>
      <c r="N81" s="84">
        <v>868</v>
      </c>
      <c r="O81" s="84">
        <v>154</v>
      </c>
      <c r="P81" s="84">
        <v>90</v>
      </c>
    </row>
    <row r="82" spans="2:16" x14ac:dyDescent="0.25">
      <c r="B82" s="84" t="s">
        <v>242</v>
      </c>
      <c r="C82" s="84" t="s">
        <v>243</v>
      </c>
      <c r="D82" s="84" t="s">
        <v>108</v>
      </c>
      <c r="E82" s="84">
        <v>1</v>
      </c>
      <c r="F82" s="84">
        <v>4</v>
      </c>
      <c r="G82" s="84">
        <v>7</v>
      </c>
      <c r="H82" s="84">
        <v>29514</v>
      </c>
      <c r="I82" s="84">
        <v>131</v>
      </c>
      <c r="J82" s="84">
        <v>5</v>
      </c>
      <c r="K82" s="84" t="s">
        <v>100</v>
      </c>
      <c r="L82" s="84" t="s">
        <v>128</v>
      </c>
      <c r="M82" s="84">
        <v>0</v>
      </c>
      <c r="N82" s="84">
        <v>961</v>
      </c>
      <c r="O82" s="84">
        <v>192</v>
      </c>
      <c r="P82" s="84">
        <v>84</v>
      </c>
    </row>
    <row r="83" spans="2:16" x14ac:dyDescent="0.25">
      <c r="B83" s="84" t="s">
        <v>136</v>
      </c>
      <c r="C83" s="84" t="s">
        <v>151</v>
      </c>
      <c r="D83" s="84" t="s">
        <v>108</v>
      </c>
      <c r="E83" s="84">
        <v>1</v>
      </c>
      <c r="F83" s="84">
        <v>4</v>
      </c>
      <c r="G83" s="84">
        <v>1</v>
      </c>
      <c r="H83" s="84">
        <v>29904</v>
      </c>
      <c r="I83" s="84">
        <v>174</v>
      </c>
      <c r="J83" s="84">
        <v>4</v>
      </c>
      <c r="K83" s="84" t="s">
        <v>109</v>
      </c>
      <c r="L83" s="84" t="s">
        <v>114</v>
      </c>
      <c r="M83" s="84">
        <v>3</v>
      </c>
      <c r="N83" s="84">
        <v>1106</v>
      </c>
      <c r="O83" s="84">
        <v>165</v>
      </c>
      <c r="P83" s="84">
        <v>48</v>
      </c>
    </row>
    <row r="84" spans="2:16" x14ac:dyDescent="0.25">
      <c r="B84" s="84" t="s">
        <v>244</v>
      </c>
      <c r="C84" s="84" t="s">
        <v>208</v>
      </c>
      <c r="D84" s="84" t="s">
        <v>99</v>
      </c>
      <c r="E84" s="84">
        <v>2</v>
      </c>
      <c r="F84" s="84">
        <v>1</v>
      </c>
      <c r="G84" s="84">
        <v>7</v>
      </c>
      <c r="H84" s="84">
        <v>30659</v>
      </c>
      <c r="I84" s="84">
        <v>109</v>
      </c>
      <c r="J84" s="84">
        <v>18</v>
      </c>
      <c r="K84" s="84" t="s">
        <v>100</v>
      </c>
      <c r="L84" s="84" t="s">
        <v>110</v>
      </c>
      <c r="M84" s="84">
        <v>0</v>
      </c>
      <c r="N84" s="84">
        <v>1228</v>
      </c>
      <c r="O84" s="84">
        <v>151</v>
      </c>
      <c r="P84" s="84">
        <v>46</v>
      </c>
    </row>
    <row r="85" spans="2:16" x14ac:dyDescent="0.25">
      <c r="B85" s="84" t="s">
        <v>245</v>
      </c>
      <c r="C85" s="84" t="s">
        <v>246</v>
      </c>
      <c r="D85" s="84" t="s">
        <v>105</v>
      </c>
      <c r="E85" s="84">
        <v>1</v>
      </c>
      <c r="F85" s="84">
        <v>3</v>
      </c>
      <c r="G85" s="84">
        <v>0</v>
      </c>
      <c r="H85" s="84">
        <v>30760</v>
      </c>
      <c r="I85" s="84">
        <v>27</v>
      </c>
      <c r="J85" s="84">
        <v>9</v>
      </c>
      <c r="K85" s="84" t="s">
        <v>100</v>
      </c>
      <c r="L85" s="84" t="s">
        <v>110</v>
      </c>
      <c r="M85" s="84">
        <v>0</v>
      </c>
      <c r="N85" s="84">
        <v>1454</v>
      </c>
      <c r="O85" s="84">
        <v>181</v>
      </c>
      <c r="P85" s="84">
        <v>92</v>
      </c>
    </row>
    <row r="86" spans="2:16" x14ac:dyDescent="0.25">
      <c r="B86" s="84" t="s">
        <v>225</v>
      </c>
      <c r="C86" s="84" t="s">
        <v>247</v>
      </c>
      <c r="D86" s="84" t="s">
        <v>108</v>
      </c>
      <c r="E86" s="84">
        <v>1</v>
      </c>
      <c r="F86" s="84">
        <v>4</v>
      </c>
      <c r="G86" s="84">
        <v>9</v>
      </c>
      <c r="H86" s="84">
        <v>30951</v>
      </c>
      <c r="I86" s="84">
        <v>30</v>
      </c>
      <c r="J86" s="84">
        <v>29</v>
      </c>
      <c r="K86" s="84" t="s">
        <v>138</v>
      </c>
      <c r="L86" s="84" t="s">
        <v>128</v>
      </c>
      <c r="M86" s="84">
        <v>3</v>
      </c>
      <c r="N86" s="84">
        <v>1466</v>
      </c>
      <c r="O86" s="84">
        <v>161</v>
      </c>
      <c r="P86" s="84">
        <v>45</v>
      </c>
    </row>
    <row r="87" spans="2:16" x14ac:dyDescent="0.25">
      <c r="B87" s="84" t="s">
        <v>248</v>
      </c>
      <c r="C87" s="84" t="s">
        <v>200</v>
      </c>
      <c r="D87" s="84" t="s">
        <v>99</v>
      </c>
      <c r="E87" s="84">
        <v>1</v>
      </c>
      <c r="F87" s="84">
        <v>3</v>
      </c>
      <c r="G87" s="84">
        <v>9</v>
      </c>
      <c r="H87" s="84">
        <v>30195</v>
      </c>
      <c r="I87" s="84">
        <v>198</v>
      </c>
      <c r="J87" s="84">
        <v>5</v>
      </c>
      <c r="K87" s="84" t="s">
        <v>109</v>
      </c>
      <c r="L87" s="84" t="s">
        <v>166</v>
      </c>
      <c r="M87" s="84">
        <v>3</v>
      </c>
      <c r="N87" s="84">
        <v>1471</v>
      </c>
      <c r="O87" s="84">
        <v>188</v>
      </c>
      <c r="P87" s="84">
        <v>93</v>
      </c>
    </row>
    <row r="88" spans="2:16" x14ac:dyDescent="0.25">
      <c r="B88" s="84" t="s">
        <v>189</v>
      </c>
      <c r="C88" s="84" t="s">
        <v>249</v>
      </c>
      <c r="D88" s="84" t="s">
        <v>105</v>
      </c>
      <c r="E88" s="84">
        <v>1</v>
      </c>
      <c r="F88" s="84">
        <v>4</v>
      </c>
      <c r="G88" s="84">
        <v>2</v>
      </c>
      <c r="H88" s="84">
        <v>30884</v>
      </c>
      <c r="I88" s="84">
        <v>80</v>
      </c>
      <c r="J88" s="84">
        <v>21</v>
      </c>
      <c r="K88" s="84" t="s">
        <v>109</v>
      </c>
      <c r="L88" s="84" t="s">
        <v>141</v>
      </c>
      <c r="M88" s="84">
        <v>2</v>
      </c>
      <c r="N88" s="84">
        <v>1626</v>
      </c>
      <c r="O88" s="84">
        <v>155</v>
      </c>
      <c r="P88" s="84">
        <v>85</v>
      </c>
    </row>
    <row r="89" spans="2:16" x14ac:dyDescent="0.25">
      <c r="B89" s="84" t="s">
        <v>250</v>
      </c>
      <c r="C89" s="84" t="s">
        <v>236</v>
      </c>
      <c r="D89" s="84" t="s">
        <v>125</v>
      </c>
      <c r="E89" s="84">
        <v>2</v>
      </c>
      <c r="F89" s="84">
        <v>4</v>
      </c>
      <c r="G89" s="84">
        <v>5</v>
      </c>
      <c r="H89" s="84">
        <v>30367</v>
      </c>
      <c r="I89" s="84">
        <v>53</v>
      </c>
      <c r="J89" s="84">
        <v>4</v>
      </c>
      <c r="K89" s="84" t="s">
        <v>100</v>
      </c>
      <c r="L89" s="84" t="s">
        <v>166</v>
      </c>
      <c r="M89" s="84">
        <v>3</v>
      </c>
      <c r="N89" s="84">
        <v>1709</v>
      </c>
      <c r="O89" s="84">
        <v>192</v>
      </c>
      <c r="P89" s="84">
        <v>90</v>
      </c>
    </row>
    <row r="90" spans="2:16" x14ac:dyDescent="0.25">
      <c r="B90" s="84" t="s">
        <v>115</v>
      </c>
      <c r="C90" s="84" t="s">
        <v>154</v>
      </c>
      <c r="D90" s="84" t="s">
        <v>108</v>
      </c>
      <c r="E90" s="84">
        <v>3</v>
      </c>
      <c r="F90" s="84">
        <v>1</v>
      </c>
      <c r="G90" s="84">
        <v>8</v>
      </c>
      <c r="H90" s="84">
        <v>30862</v>
      </c>
      <c r="I90" s="84">
        <v>80</v>
      </c>
      <c r="J90" s="84">
        <v>17</v>
      </c>
      <c r="K90" s="84" t="s">
        <v>109</v>
      </c>
      <c r="L90" s="84" t="s">
        <v>141</v>
      </c>
      <c r="M90" s="84">
        <v>1</v>
      </c>
      <c r="N90" s="84">
        <v>1743</v>
      </c>
      <c r="O90" s="84">
        <v>188</v>
      </c>
      <c r="P90" s="84">
        <v>108</v>
      </c>
    </row>
    <row r="91" spans="2:16" x14ac:dyDescent="0.25">
      <c r="B91" s="84" t="s">
        <v>251</v>
      </c>
      <c r="C91" s="84" t="s">
        <v>252</v>
      </c>
      <c r="D91" s="84" t="s">
        <v>125</v>
      </c>
      <c r="E91" s="84">
        <v>2</v>
      </c>
      <c r="F91" s="84">
        <v>2</v>
      </c>
      <c r="G91" s="84">
        <v>0</v>
      </c>
      <c r="H91" s="84">
        <v>30465</v>
      </c>
      <c r="I91" s="84">
        <v>143</v>
      </c>
      <c r="J91" s="84">
        <v>10</v>
      </c>
      <c r="K91" s="84" t="s">
        <v>113</v>
      </c>
      <c r="L91" s="84" t="s">
        <v>166</v>
      </c>
      <c r="M91" s="84">
        <v>3</v>
      </c>
      <c r="N91" s="84">
        <v>1782</v>
      </c>
      <c r="O91" s="84">
        <v>174</v>
      </c>
      <c r="P91" s="84">
        <v>97</v>
      </c>
    </row>
    <row r="92" spans="2:16" x14ac:dyDescent="0.25">
      <c r="B92" s="84" t="s">
        <v>245</v>
      </c>
      <c r="C92" s="84" t="s">
        <v>253</v>
      </c>
      <c r="D92" s="84" t="s">
        <v>105</v>
      </c>
      <c r="E92" s="84">
        <v>2</v>
      </c>
      <c r="F92" s="84">
        <v>2</v>
      </c>
      <c r="G92" s="84">
        <v>6</v>
      </c>
      <c r="H92" s="84">
        <v>29819</v>
      </c>
      <c r="I92" s="84">
        <v>118</v>
      </c>
      <c r="J92" s="84">
        <v>27</v>
      </c>
      <c r="K92" s="84" t="s">
        <v>100</v>
      </c>
      <c r="L92" s="84" t="s">
        <v>135</v>
      </c>
      <c r="M92" s="84">
        <v>1</v>
      </c>
      <c r="N92" s="84">
        <v>1812</v>
      </c>
      <c r="O92" s="84">
        <v>160</v>
      </c>
      <c r="P92" s="84">
        <v>100</v>
      </c>
    </row>
    <row r="93" spans="2:16" x14ac:dyDescent="0.25">
      <c r="B93" s="84" t="s">
        <v>119</v>
      </c>
      <c r="C93" s="84" t="s">
        <v>254</v>
      </c>
      <c r="D93" s="84" t="s">
        <v>99</v>
      </c>
      <c r="E93" s="84">
        <v>1</v>
      </c>
      <c r="F93" s="84">
        <v>4</v>
      </c>
      <c r="G93" s="84">
        <v>2</v>
      </c>
      <c r="H93" s="84">
        <v>29865</v>
      </c>
      <c r="I93" s="84">
        <v>83</v>
      </c>
      <c r="J93" s="84">
        <v>6</v>
      </c>
      <c r="K93" s="84" t="s">
        <v>109</v>
      </c>
      <c r="L93" s="84" t="s">
        <v>110</v>
      </c>
      <c r="M93" s="84">
        <v>4</v>
      </c>
      <c r="N93" s="84">
        <v>1822</v>
      </c>
      <c r="O93" s="84">
        <v>161</v>
      </c>
      <c r="P93" s="84">
        <v>58</v>
      </c>
    </row>
    <row r="94" spans="2:16" x14ac:dyDescent="0.25">
      <c r="B94" s="84" t="s">
        <v>234</v>
      </c>
      <c r="C94" s="84" t="s">
        <v>255</v>
      </c>
      <c r="D94" s="84" t="s">
        <v>108</v>
      </c>
      <c r="E94" s="84">
        <v>3</v>
      </c>
      <c r="F94" s="84">
        <v>2</v>
      </c>
      <c r="G94" s="84">
        <v>3</v>
      </c>
      <c r="H94" s="84">
        <v>30195</v>
      </c>
      <c r="I94" s="84">
        <v>126</v>
      </c>
      <c r="J94" s="84">
        <v>25</v>
      </c>
      <c r="K94" s="84" t="s">
        <v>100</v>
      </c>
      <c r="L94" s="84" t="s">
        <v>128</v>
      </c>
      <c r="M94" s="84">
        <v>1</v>
      </c>
      <c r="N94" s="84">
        <v>127</v>
      </c>
      <c r="O94" s="84">
        <v>151</v>
      </c>
      <c r="P94" s="84">
        <v>50</v>
      </c>
    </row>
    <row r="95" spans="2:16" x14ac:dyDescent="0.25">
      <c r="B95" s="84" t="s">
        <v>162</v>
      </c>
      <c r="C95" s="84" t="s">
        <v>256</v>
      </c>
      <c r="D95" s="84" t="s">
        <v>99</v>
      </c>
      <c r="E95" s="84">
        <v>1</v>
      </c>
      <c r="F95" s="84">
        <v>1</v>
      </c>
      <c r="G95" s="84">
        <v>5</v>
      </c>
      <c r="H95" s="84">
        <v>29728</v>
      </c>
      <c r="I95" s="84">
        <v>29</v>
      </c>
      <c r="J95" s="84">
        <v>0</v>
      </c>
      <c r="K95" s="84" t="s">
        <v>113</v>
      </c>
      <c r="L95" s="84" t="s">
        <v>135</v>
      </c>
      <c r="M95" s="84">
        <v>2</v>
      </c>
      <c r="N95" s="84">
        <v>233</v>
      </c>
      <c r="O95" s="84">
        <v>154</v>
      </c>
      <c r="P95" s="84">
        <v>100</v>
      </c>
    </row>
    <row r="96" spans="2:16" x14ac:dyDescent="0.25">
      <c r="B96" s="84" t="s">
        <v>257</v>
      </c>
      <c r="C96" s="84" t="s">
        <v>258</v>
      </c>
      <c r="D96" s="84" t="s">
        <v>99</v>
      </c>
      <c r="E96" s="84">
        <v>3</v>
      </c>
      <c r="F96" s="84">
        <v>1</v>
      </c>
      <c r="G96" s="84">
        <v>8</v>
      </c>
      <c r="H96" s="84">
        <v>30670</v>
      </c>
      <c r="I96" s="84">
        <v>152</v>
      </c>
      <c r="J96" s="84">
        <v>24</v>
      </c>
      <c r="K96" s="84" t="s">
        <v>100</v>
      </c>
      <c r="L96" s="84" t="s">
        <v>135</v>
      </c>
      <c r="M96" s="84">
        <v>0</v>
      </c>
      <c r="N96" s="84">
        <v>261</v>
      </c>
      <c r="O96" s="84">
        <v>184</v>
      </c>
      <c r="P96" s="84">
        <v>106</v>
      </c>
    </row>
    <row r="97" spans="2:16" x14ac:dyDescent="0.25">
      <c r="B97" s="84" t="s">
        <v>259</v>
      </c>
      <c r="C97" s="84" t="s">
        <v>226</v>
      </c>
      <c r="D97" s="84" t="s">
        <v>105</v>
      </c>
      <c r="E97" s="84">
        <v>3</v>
      </c>
      <c r="F97" s="84">
        <v>3</v>
      </c>
      <c r="G97" s="84">
        <v>10</v>
      </c>
      <c r="H97" s="84">
        <v>29891</v>
      </c>
      <c r="I97" s="84">
        <v>64</v>
      </c>
      <c r="J97" s="84">
        <v>7</v>
      </c>
      <c r="K97" s="84" t="s">
        <v>113</v>
      </c>
      <c r="L97" s="84" t="s">
        <v>166</v>
      </c>
      <c r="M97" s="84">
        <v>0</v>
      </c>
      <c r="N97" s="84">
        <v>347</v>
      </c>
      <c r="O97" s="84">
        <v>172</v>
      </c>
      <c r="P97" s="84">
        <v>81</v>
      </c>
    </row>
    <row r="98" spans="2:16" x14ac:dyDescent="0.25">
      <c r="B98" s="84" t="s">
        <v>260</v>
      </c>
      <c r="C98" s="84" t="s">
        <v>261</v>
      </c>
      <c r="D98" s="84" t="s">
        <v>99</v>
      </c>
      <c r="E98" s="84">
        <v>3</v>
      </c>
      <c r="F98" s="84">
        <v>2</v>
      </c>
      <c r="G98" s="84">
        <v>1</v>
      </c>
      <c r="H98" s="84">
        <v>30100</v>
      </c>
      <c r="I98" s="84">
        <v>128</v>
      </c>
      <c r="J98" s="84">
        <v>21</v>
      </c>
      <c r="K98" s="84" t="s">
        <v>100</v>
      </c>
      <c r="L98" s="84" t="s">
        <v>110</v>
      </c>
      <c r="M98" s="84">
        <v>2</v>
      </c>
      <c r="N98" s="84">
        <v>397</v>
      </c>
      <c r="O98" s="84">
        <v>156</v>
      </c>
      <c r="P98" s="84">
        <v>74</v>
      </c>
    </row>
    <row r="99" spans="2:16" x14ac:dyDescent="0.25">
      <c r="B99" s="84" t="s">
        <v>262</v>
      </c>
      <c r="C99" s="84" t="s">
        <v>263</v>
      </c>
      <c r="D99" s="84" t="s">
        <v>125</v>
      </c>
      <c r="E99" s="84">
        <v>3</v>
      </c>
      <c r="F99" s="84">
        <v>4</v>
      </c>
      <c r="G99" s="84">
        <v>1</v>
      </c>
      <c r="H99" s="84">
        <v>29315</v>
      </c>
      <c r="I99" s="84">
        <v>16</v>
      </c>
      <c r="J99" s="84">
        <v>21</v>
      </c>
      <c r="K99" s="84" t="s">
        <v>100</v>
      </c>
      <c r="L99" s="84" t="s">
        <v>101</v>
      </c>
      <c r="M99" s="84">
        <v>0</v>
      </c>
      <c r="N99" s="84">
        <v>433</v>
      </c>
      <c r="O99" s="84">
        <v>180</v>
      </c>
      <c r="P99" s="84">
        <v>70</v>
      </c>
    </row>
    <row r="100" spans="2:16" x14ac:dyDescent="0.25">
      <c r="B100" s="84" t="s">
        <v>242</v>
      </c>
      <c r="C100" s="84" t="s">
        <v>264</v>
      </c>
      <c r="D100" s="84" t="s">
        <v>108</v>
      </c>
      <c r="E100" s="84">
        <v>1</v>
      </c>
      <c r="F100" s="84">
        <v>4</v>
      </c>
      <c r="G100" s="84">
        <v>8</v>
      </c>
      <c r="H100" s="84">
        <v>29432</v>
      </c>
      <c r="I100" s="84">
        <v>179</v>
      </c>
      <c r="J100" s="84">
        <v>22</v>
      </c>
      <c r="K100" s="84" t="s">
        <v>138</v>
      </c>
      <c r="L100" s="84" t="s">
        <v>141</v>
      </c>
      <c r="M100" s="84">
        <v>3</v>
      </c>
      <c r="N100" s="84">
        <v>542</v>
      </c>
      <c r="O100" s="84">
        <v>177</v>
      </c>
      <c r="P100" s="84">
        <v>52</v>
      </c>
    </row>
    <row r="101" spans="2:16" x14ac:dyDescent="0.25">
      <c r="B101" s="84" t="s">
        <v>218</v>
      </c>
      <c r="C101" s="84" t="s">
        <v>197</v>
      </c>
      <c r="D101" s="84" t="s">
        <v>125</v>
      </c>
      <c r="E101" s="84">
        <v>3</v>
      </c>
      <c r="F101" s="84">
        <v>1</v>
      </c>
      <c r="G101" s="84">
        <v>2</v>
      </c>
      <c r="H101" s="84">
        <v>30231</v>
      </c>
      <c r="I101" s="84">
        <v>49</v>
      </c>
      <c r="J101" s="84">
        <v>26</v>
      </c>
      <c r="K101" s="84" t="s">
        <v>100</v>
      </c>
      <c r="L101" s="84" t="s">
        <v>110</v>
      </c>
      <c r="M101" s="84">
        <v>3</v>
      </c>
      <c r="N101" s="84">
        <v>623</v>
      </c>
      <c r="O101" s="84">
        <v>194</v>
      </c>
      <c r="P101" s="84">
        <v>52</v>
      </c>
    </row>
    <row r="102" spans="2:16" x14ac:dyDescent="0.25">
      <c r="B102" s="84" t="s">
        <v>265</v>
      </c>
      <c r="C102" s="84" t="s">
        <v>266</v>
      </c>
      <c r="D102" s="84" t="s">
        <v>125</v>
      </c>
      <c r="E102" s="84">
        <v>2</v>
      </c>
      <c r="F102" s="84">
        <v>2</v>
      </c>
      <c r="G102" s="84">
        <v>3</v>
      </c>
      <c r="H102" s="84">
        <v>31026</v>
      </c>
      <c r="I102" s="84">
        <v>43</v>
      </c>
      <c r="J102" s="84">
        <v>9</v>
      </c>
      <c r="K102" s="84" t="s">
        <v>113</v>
      </c>
      <c r="L102" s="84" t="s">
        <v>135</v>
      </c>
      <c r="M102" s="84">
        <v>2</v>
      </c>
      <c r="N102" s="84">
        <v>788</v>
      </c>
      <c r="O102" s="84">
        <v>150</v>
      </c>
      <c r="P102" s="84">
        <v>56</v>
      </c>
    </row>
    <row r="103" spans="2:16" x14ac:dyDescent="0.25">
      <c r="B103" s="84" t="s">
        <v>146</v>
      </c>
      <c r="C103" s="84" t="s">
        <v>195</v>
      </c>
      <c r="D103" s="84" t="s">
        <v>105</v>
      </c>
      <c r="E103" s="84">
        <v>2</v>
      </c>
      <c r="F103" s="84">
        <v>4</v>
      </c>
      <c r="G103" s="84">
        <v>5</v>
      </c>
      <c r="H103" s="84">
        <v>29268</v>
      </c>
      <c r="I103" s="84">
        <v>4</v>
      </c>
      <c r="J103" s="84">
        <v>14</v>
      </c>
      <c r="K103" s="84" t="s">
        <v>113</v>
      </c>
      <c r="L103" s="84" t="s">
        <v>128</v>
      </c>
      <c r="M103" s="84">
        <v>1</v>
      </c>
      <c r="N103" s="84">
        <v>838</v>
      </c>
      <c r="O103" s="84">
        <v>175</v>
      </c>
      <c r="P103" s="84">
        <v>109</v>
      </c>
    </row>
    <row r="104" spans="2:16" x14ac:dyDescent="0.25">
      <c r="B104" s="84" t="s">
        <v>159</v>
      </c>
      <c r="C104" s="84" t="s">
        <v>252</v>
      </c>
      <c r="D104" s="84" t="s">
        <v>105</v>
      </c>
      <c r="E104" s="84">
        <v>2</v>
      </c>
      <c r="F104" s="84">
        <v>1</v>
      </c>
      <c r="G104" s="84">
        <v>9</v>
      </c>
      <c r="H104" s="84">
        <v>30753</v>
      </c>
      <c r="I104" s="84">
        <v>169</v>
      </c>
      <c r="J104" s="84">
        <v>29</v>
      </c>
      <c r="K104" s="84"/>
      <c r="L104" s="84" t="s">
        <v>101</v>
      </c>
      <c r="M104" s="84">
        <v>2</v>
      </c>
      <c r="N104" s="84">
        <v>1019</v>
      </c>
      <c r="O104" s="84">
        <v>168</v>
      </c>
      <c r="P104" s="84">
        <v>86</v>
      </c>
    </row>
    <row r="105" spans="2:16" x14ac:dyDescent="0.25">
      <c r="B105" s="84" t="s">
        <v>267</v>
      </c>
      <c r="C105" s="84" t="s">
        <v>193</v>
      </c>
      <c r="D105" s="84" t="s">
        <v>125</v>
      </c>
      <c r="E105" s="84">
        <v>2</v>
      </c>
      <c r="F105" s="84">
        <v>1</v>
      </c>
      <c r="G105" s="84">
        <v>6</v>
      </c>
      <c r="H105" s="84">
        <v>29442</v>
      </c>
      <c r="I105" s="84">
        <v>106</v>
      </c>
      <c r="J105" s="84">
        <v>28</v>
      </c>
      <c r="K105" s="84"/>
      <c r="L105" s="84" t="s">
        <v>128</v>
      </c>
      <c r="M105" s="84">
        <v>4</v>
      </c>
      <c r="N105" s="84">
        <v>1059</v>
      </c>
      <c r="O105" s="84">
        <v>153</v>
      </c>
      <c r="P105" s="84">
        <v>106</v>
      </c>
    </row>
    <row r="106" spans="2:16" x14ac:dyDescent="0.25">
      <c r="B106" s="84" t="s">
        <v>153</v>
      </c>
      <c r="C106" s="84" t="s">
        <v>268</v>
      </c>
      <c r="D106" s="84" t="s">
        <v>125</v>
      </c>
      <c r="E106" s="84">
        <v>1</v>
      </c>
      <c r="F106" s="84">
        <v>2</v>
      </c>
      <c r="G106" s="84">
        <v>0</v>
      </c>
      <c r="H106" s="84">
        <v>29514</v>
      </c>
      <c r="I106" s="84">
        <v>167</v>
      </c>
      <c r="J106" s="84">
        <v>10</v>
      </c>
      <c r="K106" s="84" t="s">
        <v>100</v>
      </c>
      <c r="L106" s="84" t="s">
        <v>110</v>
      </c>
      <c r="M106" s="84">
        <v>1</v>
      </c>
      <c r="N106" s="84">
        <v>1170</v>
      </c>
      <c r="O106" s="84">
        <v>170</v>
      </c>
      <c r="P106" s="84">
        <v>97</v>
      </c>
    </row>
    <row r="107" spans="2:16" x14ac:dyDescent="0.25">
      <c r="B107" s="84" t="s">
        <v>269</v>
      </c>
      <c r="C107" s="84" t="s">
        <v>270</v>
      </c>
      <c r="D107" s="84" t="s">
        <v>105</v>
      </c>
      <c r="E107" s="84">
        <v>1</v>
      </c>
      <c r="F107" s="84">
        <v>2</v>
      </c>
      <c r="G107" s="84">
        <v>7</v>
      </c>
      <c r="H107" s="84">
        <v>30794</v>
      </c>
      <c r="I107" s="84">
        <v>188</v>
      </c>
      <c r="J107" s="84">
        <v>4</v>
      </c>
      <c r="K107" s="84" t="s">
        <v>113</v>
      </c>
      <c r="L107" s="84" t="s">
        <v>166</v>
      </c>
      <c r="M107" s="84">
        <v>1</v>
      </c>
      <c r="N107" s="84">
        <v>1218</v>
      </c>
      <c r="O107" s="84">
        <v>173</v>
      </c>
      <c r="P107" s="84">
        <v>57</v>
      </c>
    </row>
    <row r="108" spans="2:16" x14ac:dyDescent="0.25">
      <c r="B108" s="84" t="s">
        <v>162</v>
      </c>
      <c r="C108" s="84" t="s">
        <v>206</v>
      </c>
      <c r="D108" s="84" t="s">
        <v>125</v>
      </c>
      <c r="E108" s="84">
        <v>2</v>
      </c>
      <c r="F108" s="84">
        <v>1</v>
      </c>
      <c r="G108" s="84">
        <v>5</v>
      </c>
      <c r="H108" s="84">
        <v>30095</v>
      </c>
      <c r="I108" s="84">
        <v>187</v>
      </c>
      <c r="J108" s="84">
        <v>28</v>
      </c>
      <c r="K108" s="84" t="s">
        <v>113</v>
      </c>
      <c r="L108" s="84" t="s">
        <v>166</v>
      </c>
      <c r="M108" s="84">
        <v>3</v>
      </c>
      <c r="N108" s="84">
        <v>1246</v>
      </c>
      <c r="O108" s="84">
        <v>181</v>
      </c>
      <c r="P108" s="84">
        <v>54</v>
      </c>
    </row>
    <row r="109" spans="2:16" x14ac:dyDescent="0.25">
      <c r="B109" s="84" t="s">
        <v>271</v>
      </c>
      <c r="C109" s="84" t="s">
        <v>272</v>
      </c>
      <c r="D109" s="84" t="s">
        <v>108</v>
      </c>
      <c r="E109" s="84">
        <v>2</v>
      </c>
      <c r="F109" s="84">
        <v>4</v>
      </c>
      <c r="G109" s="84">
        <v>4</v>
      </c>
      <c r="H109" s="84">
        <v>29477</v>
      </c>
      <c r="I109" s="84">
        <v>142</v>
      </c>
      <c r="J109" s="84">
        <v>15</v>
      </c>
      <c r="K109" s="84" t="s">
        <v>138</v>
      </c>
      <c r="L109" s="84" t="s">
        <v>110</v>
      </c>
      <c r="M109" s="84">
        <v>3</v>
      </c>
      <c r="N109" s="84">
        <v>1314</v>
      </c>
      <c r="O109" s="84">
        <v>155</v>
      </c>
      <c r="P109" s="84">
        <v>86</v>
      </c>
    </row>
    <row r="110" spans="2:16" x14ac:dyDescent="0.25">
      <c r="B110" s="84" t="s">
        <v>273</v>
      </c>
      <c r="C110" s="84" t="s">
        <v>272</v>
      </c>
      <c r="D110" s="84" t="s">
        <v>108</v>
      </c>
      <c r="E110" s="84">
        <v>2</v>
      </c>
      <c r="F110" s="84">
        <v>3</v>
      </c>
      <c r="G110" s="84">
        <v>10</v>
      </c>
      <c r="H110" s="84">
        <v>30421</v>
      </c>
      <c r="I110" s="84">
        <v>16</v>
      </c>
      <c r="J110" s="84">
        <v>9</v>
      </c>
      <c r="K110" s="84" t="s">
        <v>109</v>
      </c>
      <c r="L110" s="84" t="s">
        <v>128</v>
      </c>
      <c r="M110" s="84">
        <v>3</v>
      </c>
      <c r="N110" s="84">
        <v>1388</v>
      </c>
      <c r="O110" s="84">
        <v>171</v>
      </c>
      <c r="P110" s="84">
        <v>75</v>
      </c>
    </row>
    <row r="111" spans="2:16" x14ac:dyDescent="0.25">
      <c r="B111" s="84" t="s">
        <v>153</v>
      </c>
      <c r="C111" s="84" t="s">
        <v>274</v>
      </c>
      <c r="D111" s="84" t="s">
        <v>105</v>
      </c>
      <c r="E111" s="84">
        <v>2</v>
      </c>
      <c r="F111" s="84">
        <v>4</v>
      </c>
      <c r="G111" s="84">
        <v>3</v>
      </c>
      <c r="H111" s="84">
        <v>29592</v>
      </c>
      <c r="I111" s="84">
        <v>58</v>
      </c>
      <c r="J111" s="84">
        <v>1</v>
      </c>
      <c r="K111" s="84" t="s">
        <v>138</v>
      </c>
      <c r="L111" s="84" t="s">
        <v>110</v>
      </c>
      <c r="M111" s="84">
        <v>4</v>
      </c>
      <c r="N111" s="84">
        <v>1410</v>
      </c>
      <c r="O111" s="84">
        <v>175</v>
      </c>
      <c r="P111" s="84">
        <v>93</v>
      </c>
    </row>
    <row r="112" spans="2:16" x14ac:dyDescent="0.25">
      <c r="B112" s="84" t="s">
        <v>136</v>
      </c>
      <c r="C112" s="84" t="s">
        <v>275</v>
      </c>
      <c r="D112" s="84" t="s">
        <v>125</v>
      </c>
      <c r="E112" s="84">
        <v>2</v>
      </c>
      <c r="F112" s="84">
        <v>2</v>
      </c>
      <c r="G112" s="84">
        <v>6</v>
      </c>
      <c r="H112" s="84">
        <v>30845</v>
      </c>
      <c r="I112" s="84">
        <v>136</v>
      </c>
      <c r="J112" s="84">
        <v>6</v>
      </c>
      <c r="K112" s="84" t="s">
        <v>138</v>
      </c>
      <c r="L112" s="84" t="s">
        <v>141</v>
      </c>
      <c r="M112" s="84">
        <v>0</v>
      </c>
      <c r="N112" s="84">
        <v>1474</v>
      </c>
      <c r="O112" s="84">
        <v>185</v>
      </c>
      <c r="P112" s="84">
        <v>80</v>
      </c>
    </row>
    <row r="113" spans="2:16" x14ac:dyDescent="0.25">
      <c r="B113" s="84" t="s">
        <v>234</v>
      </c>
      <c r="C113" s="84" t="s">
        <v>276</v>
      </c>
      <c r="D113" s="84" t="s">
        <v>108</v>
      </c>
      <c r="E113" s="84">
        <v>1</v>
      </c>
      <c r="F113" s="84">
        <v>3</v>
      </c>
      <c r="G113" s="84">
        <v>5</v>
      </c>
      <c r="H113" s="84">
        <v>30395</v>
      </c>
      <c r="I113" s="84">
        <v>69</v>
      </c>
      <c r="J113" s="84">
        <v>12</v>
      </c>
      <c r="K113" s="84" t="s">
        <v>109</v>
      </c>
      <c r="L113" s="84" t="s">
        <v>128</v>
      </c>
      <c r="M113" s="84">
        <v>3</v>
      </c>
      <c r="N113" s="84">
        <v>1498</v>
      </c>
      <c r="O113" s="84">
        <v>193</v>
      </c>
      <c r="P113" s="84">
        <v>84</v>
      </c>
    </row>
    <row r="114" spans="2:16" x14ac:dyDescent="0.25">
      <c r="B114" s="84" t="s">
        <v>277</v>
      </c>
      <c r="C114" s="84" t="s">
        <v>278</v>
      </c>
      <c r="D114" s="84" t="s">
        <v>125</v>
      </c>
      <c r="E114" s="84">
        <v>2</v>
      </c>
      <c r="F114" s="84">
        <v>3</v>
      </c>
      <c r="G114" s="84">
        <v>2</v>
      </c>
      <c r="H114" s="84">
        <v>29435</v>
      </c>
      <c r="I114" s="84">
        <v>88</v>
      </c>
      <c r="J114" s="84">
        <v>12</v>
      </c>
      <c r="K114" s="84" t="s">
        <v>113</v>
      </c>
      <c r="L114" s="84" t="s">
        <v>141</v>
      </c>
      <c r="M114" s="84">
        <v>4</v>
      </c>
      <c r="N114" s="84">
        <v>1583</v>
      </c>
      <c r="O114" s="84">
        <v>195</v>
      </c>
      <c r="P114" s="84">
        <v>86</v>
      </c>
    </row>
    <row r="115" spans="2:16" x14ac:dyDescent="0.25">
      <c r="B115" s="84" t="s">
        <v>279</v>
      </c>
      <c r="C115" s="84" t="s">
        <v>210</v>
      </c>
      <c r="D115" s="84" t="s">
        <v>125</v>
      </c>
      <c r="E115" s="84">
        <v>2</v>
      </c>
      <c r="F115" s="84">
        <v>4</v>
      </c>
      <c r="G115" s="84">
        <v>9</v>
      </c>
      <c r="H115" s="84">
        <v>30925</v>
      </c>
      <c r="I115" s="84">
        <v>126</v>
      </c>
      <c r="J115" s="84">
        <v>1</v>
      </c>
      <c r="K115" s="84" t="s">
        <v>138</v>
      </c>
      <c r="L115" s="84" t="s">
        <v>110</v>
      </c>
      <c r="M115" s="84">
        <v>3</v>
      </c>
      <c r="N115" s="84">
        <v>1697</v>
      </c>
      <c r="O115" s="84">
        <v>175</v>
      </c>
      <c r="P115" s="84">
        <v>79</v>
      </c>
    </row>
    <row r="116" spans="2:16" x14ac:dyDescent="0.25">
      <c r="B116" s="84" t="s">
        <v>280</v>
      </c>
      <c r="C116" s="84" t="s">
        <v>191</v>
      </c>
      <c r="D116" s="84" t="s">
        <v>105</v>
      </c>
      <c r="E116" s="84">
        <v>1</v>
      </c>
      <c r="F116" s="84">
        <v>3</v>
      </c>
      <c r="G116" s="84">
        <v>8</v>
      </c>
      <c r="H116" s="84">
        <v>30313</v>
      </c>
      <c r="I116" s="84">
        <v>187</v>
      </c>
      <c r="J116" s="84">
        <v>25</v>
      </c>
      <c r="K116" s="84" t="s">
        <v>113</v>
      </c>
      <c r="L116" s="84" t="s">
        <v>114</v>
      </c>
      <c r="M116" s="84">
        <v>4</v>
      </c>
      <c r="N116" s="84">
        <v>1739</v>
      </c>
      <c r="O116" s="84">
        <v>151</v>
      </c>
      <c r="P116" s="84">
        <v>64</v>
      </c>
    </row>
    <row r="117" spans="2:16" x14ac:dyDescent="0.25">
      <c r="B117" s="84" t="s">
        <v>280</v>
      </c>
      <c r="C117" s="84" t="s">
        <v>233</v>
      </c>
      <c r="D117" s="84" t="s">
        <v>105</v>
      </c>
      <c r="E117" s="84">
        <v>1</v>
      </c>
      <c r="F117" s="84">
        <v>1</v>
      </c>
      <c r="G117" s="84">
        <v>5</v>
      </c>
      <c r="H117" s="84">
        <v>30420</v>
      </c>
      <c r="I117" s="84">
        <v>120</v>
      </c>
      <c r="J117" s="84">
        <v>24</v>
      </c>
      <c r="K117" s="84" t="s">
        <v>109</v>
      </c>
      <c r="L117" s="84" t="s">
        <v>135</v>
      </c>
      <c r="M117" s="84">
        <v>2</v>
      </c>
      <c r="N117" s="84">
        <v>1814</v>
      </c>
      <c r="O117" s="84">
        <v>198</v>
      </c>
      <c r="P117" s="84">
        <v>71</v>
      </c>
    </row>
    <row r="118" spans="2:16" x14ac:dyDescent="0.25">
      <c r="B118" s="84" t="s">
        <v>279</v>
      </c>
      <c r="C118" s="84" t="s">
        <v>266</v>
      </c>
      <c r="D118" s="84" t="s">
        <v>125</v>
      </c>
      <c r="E118" s="84">
        <v>3</v>
      </c>
      <c r="F118" s="84">
        <v>4</v>
      </c>
      <c r="G118" s="84">
        <v>2</v>
      </c>
      <c r="H118" s="84">
        <v>30181</v>
      </c>
      <c r="I118" s="84">
        <v>56</v>
      </c>
      <c r="J118" s="84">
        <v>7</v>
      </c>
      <c r="K118" s="84" t="s">
        <v>138</v>
      </c>
      <c r="L118" s="84" t="s">
        <v>110</v>
      </c>
      <c r="M118" s="84">
        <v>1</v>
      </c>
      <c r="N118" s="84">
        <v>1986</v>
      </c>
      <c r="O118" s="84">
        <v>177</v>
      </c>
      <c r="P118" s="84">
        <v>79</v>
      </c>
    </row>
    <row r="119" spans="2:16" x14ac:dyDescent="0.25">
      <c r="B119" s="84" t="s">
        <v>250</v>
      </c>
      <c r="C119" s="84" t="s">
        <v>156</v>
      </c>
      <c r="D119" s="84" t="s">
        <v>108</v>
      </c>
      <c r="E119" s="84">
        <v>2</v>
      </c>
      <c r="F119" s="84">
        <v>2</v>
      </c>
      <c r="G119" s="84">
        <v>10</v>
      </c>
      <c r="H119" s="84">
        <v>29686</v>
      </c>
      <c r="I119" s="84">
        <v>142</v>
      </c>
      <c r="J119" s="84">
        <v>13</v>
      </c>
      <c r="K119" s="84" t="s">
        <v>109</v>
      </c>
      <c r="L119" s="84" t="s">
        <v>114</v>
      </c>
      <c r="M119" s="84">
        <v>4</v>
      </c>
      <c r="N119" s="84">
        <v>43</v>
      </c>
      <c r="O119" s="84">
        <v>157</v>
      </c>
      <c r="P119" s="84">
        <v>56</v>
      </c>
    </row>
    <row r="120" spans="2:16" x14ac:dyDescent="0.25">
      <c r="B120" s="84" t="s">
        <v>244</v>
      </c>
      <c r="C120" s="84" t="s">
        <v>281</v>
      </c>
      <c r="D120" s="84" t="s">
        <v>108</v>
      </c>
      <c r="E120" s="84">
        <v>1</v>
      </c>
      <c r="F120" s="84">
        <v>1</v>
      </c>
      <c r="G120" s="84">
        <v>9</v>
      </c>
      <c r="H120" s="84">
        <v>30579</v>
      </c>
      <c r="I120" s="84">
        <v>164</v>
      </c>
      <c r="J120" s="84">
        <v>1</v>
      </c>
      <c r="K120" s="84" t="s">
        <v>138</v>
      </c>
      <c r="L120" s="84" t="s">
        <v>101</v>
      </c>
      <c r="M120" s="84">
        <v>4</v>
      </c>
      <c r="N120" s="84">
        <v>354</v>
      </c>
      <c r="O120" s="84">
        <v>177</v>
      </c>
      <c r="P120" s="84">
        <v>55</v>
      </c>
    </row>
    <row r="121" spans="2:16" x14ac:dyDescent="0.25">
      <c r="B121" s="84" t="s">
        <v>217</v>
      </c>
      <c r="C121" s="84" t="s">
        <v>282</v>
      </c>
      <c r="D121" s="84" t="s">
        <v>99</v>
      </c>
      <c r="E121" s="84">
        <v>1</v>
      </c>
      <c r="F121" s="84">
        <v>2</v>
      </c>
      <c r="G121" s="84">
        <v>2</v>
      </c>
      <c r="H121" s="84">
        <v>30338</v>
      </c>
      <c r="I121" s="84">
        <v>34</v>
      </c>
      <c r="J121" s="84">
        <v>17</v>
      </c>
      <c r="K121" s="84" t="s">
        <v>109</v>
      </c>
      <c r="L121" s="84" t="s">
        <v>135</v>
      </c>
      <c r="M121" s="84">
        <v>3</v>
      </c>
      <c r="N121" s="84">
        <v>521</v>
      </c>
      <c r="O121" s="84">
        <v>194</v>
      </c>
      <c r="P121" s="84">
        <v>99</v>
      </c>
    </row>
    <row r="122" spans="2:16" x14ac:dyDescent="0.25">
      <c r="B122" s="84" t="s">
        <v>283</v>
      </c>
      <c r="C122" s="84" t="s">
        <v>284</v>
      </c>
      <c r="D122" s="84" t="s">
        <v>105</v>
      </c>
      <c r="E122" s="84">
        <v>3</v>
      </c>
      <c r="F122" s="84">
        <v>1</v>
      </c>
      <c r="G122" s="84">
        <v>9</v>
      </c>
      <c r="H122" s="84">
        <v>30001</v>
      </c>
      <c r="I122" s="84">
        <v>161</v>
      </c>
      <c r="J122" s="84">
        <v>13</v>
      </c>
      <c r="K122" s="84" t="s">
        <v>100</v>
      </c>
      <c r="L122" s="84" t="s">
        <v>101</v>
      </c>
      <c r="M122" s="84">
        <v>1</v>
      </c>
      <c r="N122" s="84">
        <v>618</v>
      </c>
      <c r="O122" s="84">
        <v>178</v>
      </c>
      <c r="P122" s="84">
        <v>50</v>
      </c>
    </row>
    <row r="123" spans="2:16" x14ac:dyDescent="0.25">
      <c r="B123" s="84" t="s">
        <v>285</v>
      </c>
      <c r="C123" s="84" t="s">
        <v>286</v>
      </c>
      <c r="D123" s="84" t="s">
        <v>108</v>
      </c>
      <c r="E123" s="84">
        <v>2</v>
      </c>
      <c r="F123" s="84">
        <v>3</v>
      </c>
      <c r="G123" s="84">
        <v>1</v>
      </c>
      <c r="H123" s="84">
        <v>30640</v>
      </c>
      <c r="I123" s="84">
        <v>189</v>
      </c>
      <c r="J123" s="84">
        <v>10</v>
      </c>
      <c r="K123" s="84" t="s">
        <v>113</v>
      </c>
      <c r="L123" s="84" t="s">
        <v>166</v>
      </c>
      <c r="M123" s="84">
        <v>0</v>
      </c>
      <c r="N123" s="84">
        <v>993</v>
      </c>
      <c r="O123" s="84">
        <v>171</v>
      </c>
      <c r="P123" s="84">
        <v>77</v>
      </c>
    </row>
    <row r="124" spans="2:16" x14ac:dyDescent="0.25">
      <c r="B124" s="84" t="s">
        <v>287</v>
      </c>
      <c r="C124" s="84" t="s">
        <v>288</v>
      </c>
      <c r="D124" s="84" t="s">
        <v>99</v>
      </c>
      <c r="E124" s="84">
        <v>3</v>
      </c>
      <c r="F124" s="84">
        <v>1</v>
      </c>
      <c r="G124" s="84">
        <v>5</v>
      </c>
      <c r="H124" s="84">
        <v>30985</v>
      </c>
      <c r="I124" s="84">
        <v>195</v>
      </c>
      <c r="J124" s="84">
        <v>27</v>
      </c>
      <c r="K124" s="84" t="s">
        <v>100</v>
      </c>
      <c r="L124" s="84" t="s">
        <v>101</v>
      </c>
      <c r="M124" s="84">
        <v>2</v>
      </c>
      <c r="N124" s="84">
        <v>1036</v>
      </c>
      <c r="O124" s="84">
        <v>158</v>
      </c>
      <c r="P124" s="84">
        <v>74</v>
      </c>
    </row>
    <row r="125" spans="2:16" x14ac:dyDescent="0.25">
      <c r="B125" s="84" t="s">
        <v>185</v>
      </c>
      <c r="C125" s="84" t="s">
        <v>224</v>
      </c>
      <c r="D125" s="84" t="s">
        <v>108</v>
      </c>
      <c r="E125" s="84">
        <v>2</v>
      </c>
      <c r="F125" s="84">
        <v>2</v>
      </c>
      <c r="G125" s="84">
        <v>8</v>
      </c>
      <c r="H125" s="84">
        <v>29270</v>
      </c>
      <c r="I125" s="84">
        <v>186</v>
      </c>
      <c r="J125" s="84">
        <v>4</v>
      </c>
      <c r="K125" s="84" t="s">
        <v>109</v>
      </c>
      <c r="L125" s="84" t="s">
        <v>141</v>
      </c>
      <c r="M125" s="84">
        <v>1</v>
      </c>
      <c r="N125" s="84">
        <v>1048</v>
      </c>
      <c r="O125" s="84">
        <v>152</v>
      </c>
      <c r="P125" s="84">
        <v>101</v>
      </c>
    </row>
    <row r="126" spans="2:16" x14ac:dyDescent="0.25">
      <c r="B126" s="84" t="s">
        <v>289</v>
      </c>
      <c r="C126" s="84" t="s">
        <v>156</v>
      </c>
      <c r="D126" s="84" t="s">
        <v>125</v>
      </c>
      <c r="E126" s="84">
        <v>3</v>
      </c>
      <c r="F126" s="84">
        <v>3</v>
      </c>
      <c r="G126" s="84">
        <v>0</v>
      </c>
      <c r="H126" s="84">
        <v>29697</v>
      </c>
      <c r="I126" s="84">
        <v>147</v>
      </c>
      <c r="J126" s="84">
        <v>28</v>
      </c>
      <c r="K126" s="84" t="s">
        <v>109</v>
      </c>
      <c r="L126" s="84" t="s">
        <v>101</v>
      </c>
      <c r="M126" s="84">
        <v>1</v>
      </c>
      <c r="N126" s="84">
        <v>1319</v>
      </c>
      <c r="O126" s="84">
        <v>182</v>
      </c>
      <c r="P126" s="84">
        <v>62</v>
      </c>
    </row>
    <row r="127" spans="2:16" x14ac:dyDescent="0.25">
      <c r="B127" s="84" t="s">
        <v>241</v>
      </c>
      <c r="C127" s="84" t="s">
        <v>290</v>
      </c>
      <c r="D127" s="84" t="s">
        <v>99</v>
      </c>
      <c r="E127" s="84">
        <v>3</v>
      </c>
      <c r="F127" s="84">
        <v>3</v>
      </c>
      <c r="G127" s="84">
        <v>2</v>
      </c>
      <c r="H127" s="84">
        <v>30914</v>
      </c>
      <c r="I127" s="84">
        <v>87</v>
      </c>
      <c r="J127" s="84">
        <v>23</v>
      </c>
      <c r="K127" s="84" t="s">
        <v>109</v>
      </c>
      <c r="L127" s="84" t="s">
        <v>101</v>
      </c>
      <c r="M127" s="84">
        <v>0</v>
      </c>
      <c r="N127" s="84">
        <v>1349</v>
      </c>
      <c r="O127" s="84">
        <v>185</v>
      </c>
      <c r="P127" s="84">
        <v>64</v>
      </c>
    </row>
    <row r="128" spans="2:16" x14ac:dyDescent="0.25">
      <c r="B128" s="84" t="s">
        <v>291</v>
      </c>
      <c r="C128" s="84" t="s">
        <v>104</v>
      </c>
      <c r="D128" s="84" t="s">
        <v>108</v>
      </c>
      <c r="E128" s="84">
        <v>1</v>
      </c>
      <c r="F128" s="84">
        <v>1</v>
      </c>
      <c r="G128" s="84">
        <v>0</v>
      </c>
      <c r="H128" s="84">
        <v>29558</v>
      </c>
      <c r="I128" s="84">
        <v>71</v>
      </c>
      <c r="J128" s="84">
        <v>16</v>
      </c>
      <c r="K128" s="84" t="s">
        <v>113</v>
      </c>
      <c r="L128" s="84" t="s">
        <v>101</v>
      </c>
      <c r="M128" s="84">
        <v>2</v>
      </c>
      <c r="N128" s="84">
        <v>1543</v>
      </c>
      <c r="O128" s="84">
        <v>185</v>
      </c>
      <c r="P128" s="84">
        <v>88</v>
      </c>
    </row>
    <row r="129" spans="2:16" x14ac:dyDescent="0.25">
      <c r="B129" s="84" t="s">
        <v>214</v>
      </c>
      <c r="C129" s="84" t="s">
        <v>292</v>
      </c>
      <c r="D129" s="84" t="s">
        <v>108</v>
      </c>
      <c r="E129" s="84">
        <v>2</v>
      </c>
      <c r="F129" s="84">
        <v>2</v>
      </c>
      <c r="G129" s="84">
        <v>3</v>
      </c>
      <c r="H129" s="84">
        <v>29939</v>
      </c>
      <c r="I129" s="84">
        <v>2</v>
      </c>
      <c r="J129" s="84">
        <v>15</v>
      </c>
      <c r="K129" s="84" t="s">
        <v>113</v>
      </c>
      <c r="L129" s="84" t="s">
        <v>128</v>
      </c>
      <c r="M129" s="84">
        <v>4</v>
      </c>
      <c r="N129" s="84">
        <v>1579</v>
      </c>
      <c r="O129" s="84">
        <v>156</v>
      </c>
      <c r="P129" s="84">
        <v>59</v>
      </c>
    </row>
    <row r="130" spans="2:16" x14ac:dyDescent="0.25">
      <c r="B130" s="84" t="s">
        <v>250</v>
      </c>
      <c r="C130" s="84" t="s">
        <v>229</v>
      </c>
      <c r="D130" s="84" t="s">
        <v>108</v>
      </c>
      <c r="E130" s="84">
        <v>1</v>
      </c>
      <c r="F130" s="84">
        <v>2</v>
      </c>
      <c r="G130" s="84">
        <v>11</v>
      </c>
      <c r="H130" s="84">
        <v>30812</v>
      </c>
      <c r="I130" s="84">
        <v>160</v>
      </c>
      <c r="J130" s="84">
        <v>25</v>
      </c>
      <c r="K130" s="84" t="s">
        <v>113</v>
      </c>
      <c r="L130" s="84" t="s">
        <v>141</v>
      </c>
      <c r="M130" s="84">
        <v>1</v>
      </c>
      <c r="N130" s="84">
        <v>1607</v>
      </c>
      <c r="O130" s="84">
        <v>193</v>
      </c>
      <c r="P130" s="84">
        <v>80</v>
      </c>
    </row>
    <row r="131" spans="2:16" x14ac:dyDescent="0.25">
      <c r="B131" s="84" t="s">
        <v>207</v>
      </c>
      <c r="C131" s="84" t="s">
        <v>116</v>
      </c>
      <c r="D131" s="84" t="s">
        <v>99</v>
      </c>
      <c r="E131" s="84">
        <v>2</v>
      </c>
      <c r="F131" s="84">
        <v>4</v>
      </c>
      <c r="G131" s="84">
        <v>9</v>
      </c>
      <c r="H131" s="84">
        <v>30372</v>
      </c>
      <c r="I131" s="84">
        <v>162</v>
      </c>
      <c r="J131" s="84">
        <v>26</v>
      </c>
      <c r="K131" s="84" t="s">
        <v>109</v>
      </c>
      <c r="L131" s="84" t="s">
        <v>128</v>
      </c>
      <c r="M131" s="84">
        <v>1</v>
      </c>
      <c r="N131" s="84">
        <v>1763</v>
      </c>
      <c r="O131" s="84">
        <v>175</v>
      </c>
      <c r="P131" s="84">
        <v>46</v>
      </c>
    </row>
    <row r="132" spans="2:16" x14ac:dyDescent="0.25">
      <c r="B132" s="84" t="s">
        <v>139</v>
      </c>
      <c r="C132" s="84" t="s">
        <v>233</v>
      </c>
      <c r="D132" s="84" t="s">
        <v>105</v>
      </c>
      <c r="E132" s="84">
        <v>1</v>
      </c>
      <c r="F132" s="84">
        <v>4</v>
      </c>
      <c r="G132" s="84">
        <v>11</v>
      </c>
      <c r="H132" s="84">
        <v>30662</v>
      </c>
      <c r="I132" s="84">
        <v>67</v>
      </c>
      <c r="J132" s="84">
        <v>18</v>
      </c>
      <c r="K132" s="84" t="s">
        <v>100</v>
      </c>
      <c r="L132" s="84" t="s">
        <v>128</v>
      </c>
      <c r="M132" s="84">
        <v>1</v>
      </c>
      <c r="N132" s="84">
        <v>1805</v>
      </c>
      <c r="O132" s="84">
        <v>172</v>
      </c>
      <c r="P132" s="84">
        <v>83</v>
      </c>
    </row>
    <row r="133" spans="2:16" x14ac:dyDescent="0.25">
      <c r="B133" s="84" t="s">
        <v>293</v>
      </c>
      <c r="C133" s="84" t="s">
        <v>261</v>
      </c>
      <c r="D133" s="84" t="s">
        <v>108</v>
      </c>
      <c r="E133" s="84">
        <v>1</v>
      </c>
      <c r="F133" s="84">
        <v>2</v>
      </c>
      <c r="G133" s="84">
        <v>0</v>
      </c>
      <c r="H133" s="84">
        <v>30703</v>
      </c>
      <c r="I133" s="84">
        <v>123</v>
      </c>
      <c r="J133" s="84">
        <v>2</v>
      </c>
      <c r="K133" s="84" t="s">
        <v>113</v>
      </c>
      <c r="L133" s="84" t="s">
        <v>135</v>
      </c>
      <c r="M133" s="84">
        <v>0</v>
      </c>
      <c r="N133" s="84">
        <v>1968</v>
      </c>
      <c r="O133" s="84">
        <v>184</v>
      </c>
      <c r="P133" s="84">
        <v>65</v>
      </c>
    </row>
    <row r="134" spans="2:16" x14ac:dyDescent="0.25">
      <c r="B134" s="84" t="s">
        <v>245</v>
      </c>
      <c r="C134" s="84" t="s">
        <v>163</v>
      </c>
      <c r="D134" s="84" t="s">
        <v>125</v>
      </c>
      <c r="E134" s="84">
        <v>2</v>
      </c>
      <c r="F134" s="84">
        <v>4</v>
      </c>
      <c r="G134" s="84">
        <v>10</v>
      </c>
      <c r="H134" s="84">
        <v>29461</v>
      </c>
      <c r="I134" s="84">
        <v>82</v>
      </c>
      <c r="J134" s="84">
        <v>2</v>
      </c>
      <c r="K134" s="84" t="s">
        <v>138</v>
      </c>
      <c r="L134" s="84" t="s">
        <v>128</v>
      </c>
      <c r="M134" s="84">
        <v>0</v>
      </c>
      <c r="N134" s="84">
        <v>88</v>
      </c>
      <c r="O134" s="84">
        <v>183</v>
      </c>
      <c r="P134" s="84">
        <v>91</v>
      </c>
    </row>
    <row r="135" spans="2:16" x14ac:dyDescent="0.25">
      <c r="B135" s="84" t="s">
        <v>176</v>
      </c>
      <c r="C135" s="84" t="s">
        <v>294</v>
      </c>
      <c r="D135" s="84" t="s">
        <v>99</v>
      </c>
      <c r="E135" s="84">
        <v>2</v>
      </c>
      <c r="F135" s="84">
        <v>1</v>
      </c>
      <c r="G135" s="84">
        <v>11</v>
      </c>
      <c r="H135" s="84">
        <v>29886</v>
      </c>
      <c r="I135" s="84">
        <v>24</v>
      </c>
      <c r="J135" s="84">
        <v>23</v>
      </c>
      <c r="K135" s="84" t="s">
        <v>138</v>
      </c>
      <c r="L135" s="84" t="s">
        <v>101</v>
      </c>
      <c r="M135" s="84">
        <v>1</v>
      </c>
      <c r="N135" s="84">
        <v>190</v>
      </c>
      <c r="O135" s="84">
        <v>196</v>
      </c>
      <c r="P135" s="84">
        <v>95</v>
      </c>
    </row>
    <row r="136" spans="2:16" x14ac:dyDescent="0.25">
      <c r="B136" s="84" t="s">
        <v>295</v>
      </c>
      <c r="C136" s="84" t="s">
        <v>160</v>
      </c>
      <c r="D136" s="84" t="s">
        <v>105</v>
      </c>
      <c r="E136" s="84">
        <v>3</v>
      </c>
      <c r="F136" s="84">
        <v>3</v>
      </c>
      <c r="G136" s="84">
        <v>13</v>
      </c>
      <c r="H136" s="84">
        <v>29721</v>
      </c>
      <c r="I136" s="84">
        <v>83</v>
      </c>
      <c r="J136" s="84">
        <v>0</v>
      </c>
      <c r="K136" s="84" t="s">
        <v>100</v>
      </c>
      <c r="L136" s="84" t="s">
        <v>135</v>
      </c>
      <c r="M136" s="84">
        <v>4</v>
      </c>
      <c r="N136" s="84">
        <v>222</v>
      </c>
      <c r="O136" s="84">
        <v>186</v>
      </c>
      <c r="P136" s="84">
        <v>61</v>
      </c>
    </row>
    <row r="137" spans="2:16" x14ac:dyDescent="0.25">
      <c r="B137" s="84" t="s">
        <v>289</v>
      </c>
      <c r="C137" s="84" t="s">
        <v>226</v>
      </c>
      <c r="D137" s="84" t="s">
        <v>99</v>
      </c>
      <c r="E137" s="84">
        <v>3</v>
      </c>
      <c r="F137" s="84">
        <v>4</v>
      </c>
      <c r="G137" s="84">
        <v>12</v>
      </c>
      <c r="H137" s="84">
        <v>30904</v>
      </c>
      <c r="I137" s="84">
        <v>130</v>
      </c>
      <c r="J137" s="84">
        <v>28</v>
      </c>
      <c r="K137" s="84" t="s">
        <v>113</v>
      </c>
      <c r="L137" s="84" t="s">
        <v>110</v>
      </c>
      <c r="M137" s="84">
        <v>0</v>
      </c>
      <c r="N137" s="84">
        <v>499</v>
      </c>
      <c r="O137" s="84">
        <v>156</v>
      </c>
      <c r="P137" s="84">
        <v>63</v>
      </c>
    </row>
    <row r="138" spans="2:16" x14ac:dyDescent="0.25">
      <c r="B138" s="84" t="s">
        <v>285</v>
      </c>
      <c r="C138" s="84" t="s">
        <v>210</v>
      </c>
      <c r="D138" s="84" t="s">
        <v>105</v>
      </c>
      <c r="E138" s="84">
        <v>2</v>
      </c>
      <c r="F138" s="84">
        <v>3</v>
      </c>
      <c r="G138" s="84">
        <v>6</v>
      </c>
      <c r="H138" s="84">
        <v>29785</v>
      </c>
      <c r="I138" s="84">
        <v>26</v>
      </c>
      <c r="J138" s="84">
        <v>21</v>
      </c>
      <c r="K138" s="84" t="s">
        <v>100</v>
      </c>
      <c r="L138" s="84" t="s">
        <v>110</v>
      </c>
      <c r="M138" s="84">
        <v>1</v>
      </c>
      <c r="N138" s="84">
        <v>592</v>
      </c>
      <c r="O138" s="84">
        <v>199</v>
      </c>
      <c r="P138" s="84">
        <v>91</v>
      </c>
    </row>
    <row r="139" spans="2:16" x14ac:dyDescent="0.25">
      <c r="B139" s="84" t="s">
        <v>296</v>
      </c>
      <c r="C139" s="84" t="s">
        <v>212</v>
      </c>
      <c r="D139" s="84" t="s">
        <v>99</v>
      </c>
      <c r="E139" s="84">
        <v>2</v>
      </c>
      <c r="F139" s="84">
        <v>3</v>
      </c>
      <c r="G139" s="84">
        <v>12</v>
      </c>
      <c r="H139" s="84">
        <v>29232</v>
      </c>
      <c r="I139" s="84">
        <v>120</v>
      </c>
      <c r="J139" s="84">
        <v>25</v>
      </c>
      <c r="K139" s="84" t="s">
        <v>100</v>
      </c>
      <c r="L139" s="84" t="s">
        <v>110</v>
      </c>
      <c r="M139" s="84">
        <v>2</v>
      </c>
      <c r="N139" s="84">
        <v>906</v>
      </c>
      <c r="O139" s="84">
        <v>193</v>
      </c>
      <c r="P139" s="84">
        <v>46</v>
      </c>
    </row>
    <row r="140" spans="2:16" x14ac:dyDescent="0.25">
      <c r="B140" s="84" t="s">
        <v>297</v>
      </c>
      <c r="C140" s="84" t="s">
        <v>292</v>
      </c>
      <c r="D140" s="84" t="s">
        <v>108</v>
      </c>
      <c r="E140" s="84">
        <v>3</v>
      </c>
      <c r="F140" s="84">
        <v>2</v>
      </c>
      <c r="G140" s="84">
        <v>11</v>
      </c>
      <c r="H140" s="84">
        <v>29324</v>
      </c>
      <c r="I140" s="84">
        <v>126</v>
      </c>
      <c r="J140" s="84">
        <v>20</v>
      </c>
      <c r="K140" s="84" t="s">
        <v>100</v>
      </c>
      <c r="L140" s="84" t="s">
        <v>166</v>
      </c>
      <c r="M140" s="84">
        <v>3</v>
      </c>
      <c r="N140" s="84">
        <v>926</v>
      </c>
      <c r="O140" s="84">
        <v>169</v>
      </c>
      <c r="P140" s="84">
        <v>62</v>
      </c>
    </row>
    <row r="141" spans="2:16" x14ac:dyDescent="0.25">
      <c r="B141" s="84" t="s">
        <v>298</v>
      </c>
      <c r="C141" s="84" t="s">
        <v>299</v>
      </c>
      <c r="D141" s="84" t="s">
        <v>99</v>
      </c>
      <c r="E141" s="84">
        <v>2</v>
      </c>
      <c r="F141" s="84">
        <v>4</v>
      </c>
      <c r="G141" s="84">
        <v>8</v>
      </c>
      <c r="H141" s="84">
        <v>29228</v>
      </c>
      <c r="I141" s="84">
        <v>128</v>
      </c>
      <c r="J141" s="84">
        <v>15</v>
      </c>
      <c r="K141" s="84" t="s">
        <v>109</v>
      </c>
      <c r="L141" s="84" t="s">
        <v>114</v>
      </c>
      <c r="M141" s="84">
        <v>4</v>
      </c>
      <c r="N141" s="84">
        <v>1155</v>
      </c>
      <c r="O141" s="84">
        <v>168</v>
      </c>
      <c r="P141" s="84">
        <v>95</v>
      </c>
    </row>
    <row r="142" spans="2:16" x14ac:dyDescent="0.25">
      <c r="B142" s="84" t="s">
        <v>168</v>
      </c>
      <c r="C142" s="84" t="s">
        <v>208</v>
      </c>
      <c r="D142" s="84" t="s">
        <v>105</v>
      </c>
      <c r="E142" s="84">
        <v>1</v>
      </c>
      <c r="F142" s="84">
        <v>4</v>
      </c>
      <c r="G142" s="84">
        <v>7</v>
      </c>
      <c r="H142" s="84">
        <v>29971</v>
      </c>
      <c r="I142" s="84">
        <v>108</v>
      </c>
      <c r="J142" s="84">
        <v>18</v>
      </c>
      <c r="K142" s="84" t="s">
        <v>100</v>
      </c>
      <c r="L142" s="84" t="s">
        <v>110</v>
      </c>
      <c r="M142" s="84">
        <v>3</v>
      </c>
      <c r="N142" s="84">
        <v>1167</v>
      </c>
      <c r="O142" s="84">
        <v>156</v>
      </c>
      <c r="P142" s="84">
        <v>105</v>
      </c>
    </row>
    <row r="143" spans="2:16" x14ac:dyDescent="0.25">
      <c r="B143" s="84" t="s">
        <v>287</v>
      </c>
      <c r="C143" s="84" t="s">
        <v>294</v>
      </c>
      <c r="D143" s="84" t="s">
        <v>125</v>
      </c>
      <c r="E143" s="84">
        <v>1</v>
      </c>
      <c r="F143" s="84">
        <v>3</v>
      </c>
      <c r="G143" s="84">
        <v>11</v>
      </c>
      <c r="H143" s="84">
        <v>30311</v>
      </c>
      <c r="I143" s="84">
        <v>45</v>
      </c>
      <c r="J143" s="84">
        <v>7</v>
      </c>
      <c r="K143" s="84" t="s">
        <v>113</v>
      </c>
      <c r="L143" s="84" t="s">
        <v>110</v>
      </c>
      <c r="M143" s="84">
        <v>0</v>
      </c>
      <c r="N143" s="84">
        <v>1258</v>
      </c>
      <c r="O143" s="84">
        <v>182</v>
      </c>
      <c r="P143" s="84">
        <v>101</v>
      </c>
    </row>
    <row r="144" spans="2:16" x14ac:dyDescent="0.25">
      <c r="B144" s="84" t="s">
        <v>153</v>
      </c>
      <c r="C144" s="84" t="s">
        <v>202</v>
      </c>
      <c r="D144" s="84" t="s">
        <v>99</v>
      </c>
      <c r="E144" s="84">
        <v>2</v>
      </c>
      <c r="F144" s="84">
        <v>2</v>
      </c>
      <c r="G144" s="84">
        <v>1</v>
      </c>
      <c r="H144" s="84">
        <v>29746</v>
      </c>
      <c r="I144" s="84">
        <v>190</v>
      </c>
      <c r="J144" s="84">
        <v>2</v>
      </c>
      <c r="K144" s="84" t="s">
        <v>109</v>
      </c>
      <c r="L144" s="84" t="s">
        <v>166</v>
      </c>
      <c r="M144" s="84">
        <v>0</v>
      </c>
      <c r="N144" s="84">
        <v>1279</v>
      </c>
      <c r="O144" s="84">
        <v>171</v>
      </c>
      <c r="P144" s="84">
        <v>89</v>
      </c>
    </row>
    <row r="145" spans="2:16" x14ac:dyDescent="0.25">
      <c r="B145" s="84" t="s">
        <v>267</v>
      </c>
      <c r="C145" s="84" t="s">
        <v>127</v>
      </c>
      <c r="D145" s="84" t="s">
        <v>108</v>
      </c>
      <c r="E145" s="84">
        <v>1</v>
      </c>
      <c r="F145" s="84">
        <v>2</v>
      </c>
      <c r="G145" s="84">
        <v>10</v>
      </c>
      <c r="H145" s="84">
        <v>31048</v>
      </c>
      <c r="I145" s="84">
        <v>173</v>
      </c>
      <c r="J145" s="84">
        <v>8</v>
      </c>
      <c r="K145" s="84" t="s">
        <v>100</v>
      </c>
      <c r="L145" s="84" t="s">
        <v>166</v>
      </c>
      <c r="M145" s="84">
        <v>3</v>
      </c>
      <c r="N145" s="84">
        <v>1289</v>
      </c>
      <c r="O145" s="84">
        <v>162</v>
      </c>
      <c r="P145" s="84">
        <v>88</v>
      </c>
    </row>
    <row r="146" spans="2:16" x14ac:dyDescent="0.25">
      <c r="B146" s="84" t="s">
        <v>217</v>
      </c>
      <c r="C146" s="84" t="s">
        <v>151</v>
      </c>
      <c r="D146" s="84" t="s">
        <v>99</v>
      </c>
      <c r="E146" s="84">
        <v>1</v>
      </c>
      <c r="F146" s="84">
        <v>1</v>
      </c>
      <c r="G146" s="84">
        <v>7</v>
      </c>
      <c r="H146" s="84">
        <v>29464</v>
      </c>
      <c r="I146" s="84">
        <v>83</v>
      </c>
      <c r="J146" s="84">
        <v>27</v>
      </c>
      <c r="K146" s="84" t="s">
        <v>138</v>
      </c>
      <c r="L146" s="84" t="s">
        <v>141</v>
      </c>
      <c r="M146" s="84">
        <v>2</v>
      </c>
      <c r="N146" s="84">
        <v>1324</v>
      </c>
      <c r="O146" s="84">
        <v>193</v>
      </c>
      <c r="P146" s="84">
        <v>105</v>
      </c>
    </row>
    <row r="147" spans="2:16" x14ac:dyDescent="0.25">
      <c r="B147" s="84" t="s">
        <v>213</v>
      </c>
      <c r="C147" s="84" t="s">
        <v>300</v>
      </c>
      <c r="D147" s="84" t="s">
        <v>125</v>
      </c>
      <c r="E147" s="84">
        <v>2</v>
      </c>
      <c r="F147" s="84">
        <v>3</v>
      </c>
      <c r="G147" s="84">
        <v>7</v>
      </c>
      <c r="H147" s="84">
        <v>30595</v>
      </c>
      <c r="I147" s="84">
        <v>12</v>
      </c>
      <c r="J147" s="84">
        <v>24</v>
      </c>
      <c r="K147" s="84" t="s">
        <v>113</v>
      </c>
      <c r="L147" s="84" t="s">
        <v>110</v>
      </c>
      <c r="M147" s="84">
        <v>4</v>
      </c>
      <c r="N147" s="84">
        <v>1967</v>
      </c>
      <c r="O147" s="84">
        <v>180</v>
      </c>
      <c r="P147" s="84">
        <v>93</v>
      </c>
    </row>
    <row r="148" spans="2:16" x14ac:dyDescent="0.25">
      <c r="B148" s="84" t="s">
        <v>187</v>
      </c>
      <c r="C148" s="84" t="s">
        <v>301</v>
      </c>
      <c r="D148" s="84" t="s">
        <v>105</v>
      </c>
      <c r="E148" s="84">
        <v>2</v>
      </c>
      <c r="F148" s="84">
        <v>3</v>
      </c>
      <c r="G148" s="84">
        <v>2</v>
      </c>
      <c r="H148" s="84">
        <v>29373</v>
      </c>
      <c r="I148" s="84">
        <v>15</v>
      </c>
      <c r="J148" s="84">
        <v>21</v>
      </c>
      <c r="K148" s="84" t="s">
        <v>113</v>
      </c>
      <c r="L148" s="84" t="s">
        <v>166</v>
      </c>
      <c r="M148" s="84">
        <v>4</v>
      </c>
      <c r="N148" s="84">
        <v>396</v>
      </c>
      <c r="O148" s="84">
        <v>164</v>
      </c>
      <c r="P148" s="84">
        <v>83</v>
      </c>
    </row>
    <row r="149" spans="2:16" x14ac:dyDescent="0.25">
      <c r="B149" s="84" t="s">
        <v>139</v>
      </c>
      <c r="C149" s="84" t="s">
        <v>186</v>
      </c>
      <c r="D149" s="84" t="s">
        <v>125</v>
      </c>
      <c r="E149" s="84">
        <v>2</v>
      </c>
      <c r="F149" s="84">
        <v>1</v>
      </c>
      <c r="G149" s="84">
        <v>11</v>
      </c>
      <c r="H149" s="84">
        <v>29779</v>
      </c>
      <c r="I149" s="84">
        <v>54</v>
      </c>
      <c r="J149" s="84">
        <v>8</v>
      </c>
      <c r="K149" s="84" t="s">
        <v>109</v>
      </c>
      <c r="L149" s="84" t="s">
        <v>101</v>
      </c>
      <c r="M149" s="84">
        <v>4</v>
      </c>
      <c r="N149" s="84">
        <v>442</v>
      </c>
      <c r="O149" s="84">
        <v>199</v>
      </c>
      <c r="P149" s="84">
        <v>103</v>
      </c>
    </row>
    <row r="150" spans="2:16" x14ac:dyDescent="0.25">
      <c r="B150" s="84" t="s">
        <v>302</v>
      </c>
      <c r="C150" s="84" t="s">
        <v>183</v>
      </c>
      <c r="D150" s="84" t="s">
        <v>108</v>
      </c>
      <c r="E150" s="84">
        <v>3</v>
      </c>
      <c r="F150" s="84">
        <v>1</v>
      </c>
      <c r="G150" s="84">
        <v>2</v>
      </c>
      <c r="H150" s="84">
        <v>29261</v>
      </c>
      <c r="I150" s="84">
        <v>55</v>
      </c>
      <c r="J150" s="84">
        <v>13</v>
      </c>
      <c r="K150" s="84" t="s">
        <v>109</v>
      </c>
      <c r="L150" s="84" t="s">
        <v>135</v>
      </c>
      <c r="M150" s="84">
        <v>0</v>
      </c>
      <c r="N150" s="84">
        <v>523</v>
      </c>
      <c r="O150" s="84">
        <v>194</v>
      </c>
      <c r="P150" s="84">
        <v>95</v>
      </c>
    </row>
    <row r="151" spans="2:16" x14ac:dyDescent="0.25">
      <c r="B151" s="84" t="s">
        <v>297</v>
      </c>
      <c r="C151" s="84" t="s">
        <v>281</v>
      </c>
      <c r="D151" s="84" t="s">
        <v>108</v>
      </c>
      <c r="E151" s="84">
        <v>2</v>
      </c>
      <c r="F151" s="84">
        <v>1</v>
      </c>
      <c r="G151" s="84">
        <v>4</v>
      </c>
      <c r="H151" s="84">
        <v>29721</v>
      </c>
      <c r="I151" s="84">
        <v>26</v>
      </c>
      <c r="J151" s="84">
        <v>25</v>
      </c>
      <c r="K151" s="84" t="s">
        <v>100</v>
      </c>
      <c r="L151" s="84" t="s">
        <v>166</v>
      </c>
      <c r="M151" s="84">
        <v>1</v>
      </c>
      <c r="N151" s="84">
        <v>554</v>
      </c>
      <c r="O151" s="84">
        <v>198</v>
      </c>
      <c r="P151" s="84">
        <v>82</v>
      </c>
    </row>
    <row r="152" spans="2:16" x14ac:dyDescent="0.25">
      <c r="B152" s="84" t="s">
        <v>250</v>
      </c>
      <c r="C152" s="84" t="s">
        <v>303</v>
      </c>
      <c r="D152" s="84" t="s">
        <v>99</v>
      </c>
      <c r="E152" s="84">
        <v>2</v>
      </c>
      <c r="F152" s="84">
        <v>3</v>
      </c>
      <c r="G152" s="84">
        <v>7</v>
      </c>
      <c r="H152" s="84">
        <v>30123</v>
      </c>
      <c r="I152" s="84">
        <v>178</v>
      </c>
      <c r="J152" s="84">
        <v>16</v>
      </c>
      <c r="K152" s="84" t="s">
        <v>100</v>
      </c>
      <c r="L152" s="84" t="s">
        <v>101</v>
      </c>
      <c r="M152" s="84">
        <v>3</v>
      </c>
      <c r="N152" s="84">
        <v>588</v>
      </c>
      <c r="O152" s="84">
        <v>163</v>
      </c>
      <c r="P152" s="84">
        <v>96</v>
      </c>
    </row>
  </sheetData>
  <mergeCells count="3">
    <mergeCell ref="B1:Q1"/>
    <mergeCell ref="B3:Q3"/>
    <mergeCell ref="B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595B-C122-4FA1-8C79-F53140C3CBF8}">
  <dimension ref="A1:Q152"/>
  <sheetViews>
    <sheetView workbookViewId="0"/>
  </sheetViews>
  <sheetFormatPr defaultRowHeight="15" x14ac:dyDescent="0.25"/>
  <cols>
    <col min="2" max="2" width="10.7109375" bestFit="1" customWidth="1"/>
    <col min="3" max="3" width="12.42578125" bestFit="1" customWidth="1"/>
    <col min="4" max="4" width="9.28515625" bestFit="1" customWidth="1"/>
    <col min="5" max="5" width="7.5703125" bestFit="1" customWidth="1"/>
    <col min="6" max="6" width="8.7109375" bestFit="1" customWidth="1"/>
    <col min="7" max="7" width="12.42578125" bestFit="1" customWidth="1"/>
    <col min="8" max="8" width="9.5703125" bestFit="1" customWidth="1"/>
    <col min="9" max="9" width="14" bestFit="1" customWidth="1"/>
    <col min="10" max="10" width="11.7109375" bestFit="1" customWidth="1"/>
    <col min="11" max="11" width="7.42578125" bestFit="1" customWidth="1"/>
    <col min="12" max="12" width="7.85546875" bestFit="1" customWidth="1"/>
    <col min="13" max="13" width="19.28515625" bestFit="1" customWidth="1"/>
    <col min="14" max="14" width="11.140625" bestFit="1" customWidth="1"/>
    <col min="15" max="15" width="7.28515625" bestFit="1" customWidth="1"/>
    <col min="16" max="16" width="11.5703125" bestFit="1" customWidth="1"/>
  </cols>
  <sheetData>
    <row r="1" spans="1:17" x14ac:dyDescent="0.25">
      <c r="A1" s="85"/>
      <c r="B1" s="99" t="s">
        <v>330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x14ac:dyDescent="0.25">
      <c r="A2" s="85"/>
      <c r="B2" s="99" t="s">
        <v>331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x14ac:dyDescent="0.25">
      <c r="A3" s="85"/>
      <c r="B3" s="99" t="s">
        <v>332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x14ac:dyDescent="0.25">
      <c r="B4" s="83" t="s">
        <v>304</v>
      </c>
      <c r="C4" s="83" t="s">
        <v>305</v>
      </c>
      <c r="D4" s="83" t="s">
        <v>306</v>
      </c>
      <c r="E4" s="83" t="s">
        <v>307</v>
      </c>
      <c r="F4" s="83" t="s">
        <v>308</v>
      </c>
      <c r="G4" s="83" t="s">
        <v>309</v>
      </c>
      <c r="H4" s="83" t="s">
        <v>310</v>
      </c>
      <c r="I4" s="83" t="s">
        <v>311</v>
      </c>
      <c r="J4" s="83" t="s">
        <v>312</v>
      </c>
      <c r="K4" s="83" t="s">
        <v>313</v>
      </c>
      <c r="L4" s="83" t="s">
        <v>314</v>
      </c>
      <c r="M4" s="83" t="s">
        <v>315</v>
      </c>
      <c r="N4" s="83" t="s">
        <v>316</v>
      </c>
      <c r="O4" s="83" t="s">
        <v>317</v>
      </c>
      <c r="P4" s="83" t="s">
        <v>318</v>
      </c>
    </row>
    <row r="5" spans="1:17" x14ac:dyDescent="0.25">
      <c r="B5" s="84" t="s">
        <v>102</v>
      </c>
      <c r="C5" s="84" t="s">
        <v>103</v>
      </c>
      <c r="D5" s="84" t="s">
        <v>99</v>
      </c>
      <c r="E5" s="84">
        <v>2</v>
      </c>
      <c r="F5" s="84">
        <v>4</v>
      </c>
      <c r="G5" s="84">
        <v>2</v>
      </c>
      <c r="H5" s="84">
        <v>30906</v>
      </c>
      <c r="I5" s="84">
        <v>46</v>
      </c>
      <c r="J5" s="84">
        <v>11</v>
      </c>
      <c r="K5" s="84" t="s">
        <v>100</v>
      </c>
      <c r="L5" s="84" t="s">
        <v>101</v>
      </c>
      <c r="M5" s="84">
        <v>2</v>
      </c>
      <c r="N5" s="84">
        <v>7</v>
      </c>
      <c r="O5" s="84">
        <v>197</v>
      </c>
      <c r="P5" s="84">
        <v>66</v>
      </c>
    </row>
    <row r="6" spans="1:17" x14ac:dyDescent="0.25">
      <c r="B6" s="84" t="s">
        <v>106</v>
      </c>
      <c r="C6" s="84" t="s">
        <v>107</v>
      </c>
      <c r="D6" s="84" t="s">
        <v>108</v>
      </c>
      <c r="E6" s="84">
        <v>1</v>
      </c>
      <c r="F6" s="84">
        <v>3</v>
      </c>
      <c r="G6" s="84">
        <v>3</v>
      </c>
      <c r="H6" s="84">
        <v>30145</v>
      </c>
      <c r="I6" s="84">
        <v>166</v>
      </c>
      <c r="J6" s="84">
        <v>8</v>
      </c>
      <c r="K6" s="84" t="s">
        <v>109</v>
      </c>
      <c r="L6" s="84" t="s">
        <v>110</v>
      </c>
      <c r="M6" s="84">
        <v>4</v>
      </c>
      <c r="N6" s="84">
        <v>7</v>
      </c>
      <c r="O6" s="84">
        <v>161</v>
      </c>
      <c r="P6" s="84">
        <v>47</v>
      </c>
    </row>
    <row r="7" spans="1:17" x14ac:dyDescent="0.25">
      <c r="B7" s="84" t="s">
        <v>111</v>
      </c>
      <c r="C7" s="84" t="s">
        <v>112</v>
      </c>
      <c r="D7" s="84" t="s">
        <v>105</v>
      </c>
      <c r="E7" s="84">
        <v>1</v>
      </c>
      <c r="F7" s="84">
        <v>3</v>
      </c>
      <c r="G7" s="84">
        <v>10</v>
      </c>
      <c r="H7" s="84">
        <v>29639</v>
      </c>
      <c r="I7" s="84">
        <v>114</v>
      </c>
      <c r="J7" s="84">
        <v>18</v>
      </c>
      <c r="K7" s="84" t="s">
        <v>113</v>
      </c>
      <c r="L7" s="84" t="s">
        <v>114</v>
      </c>
      <c r="M7" s="84">
        <v>3</v>
      </c>
      <c r="N7" s="84">
        <v>7</v>
      </c>
      <c r="O7" s="84">
        <v>150</v>
      </c>
      <c r="P7" s="84">
        <v>78</v>
      </c>
    </row>
    <row r="8" spans="1:17" x14ac:dyDescent="0.25">
      <c r="B8" s="84" t="s">
        <v>115</v>
      </c>
      <c r="C8" s="84" t="s">
        <v>116</v>
      </c>
      <c r="D8" s="84" t="s">
        <v>108</v>
      </c>
      <c r="E8" s="84">
        <v>2</v>
      </c>
      <c r="F8" s="84">
        <v>4</v>
      </c>
      <c r="G8" s="84">
        <v>12</v>
      </c>
      <c r="H8" s="84">
        <v>30475</v>
      </c>
      <c r="I8" s="84">
        <v>128</v>
      </c>
      <c r="J8" s="84">
        <v>16</v>
      </c>
      <c r="K8" s="84" t="s">
        <v>100</v>
      </c>
      <c r="L8" s="84" t="s">
        <v>114</v>
      </c>
      <c r="M8" s="84">
        <v>0</v>
      </c>
      <c r="N8" s="84">
        <v>733</v>
      </c>
      <c r="O8" s="84">
        <v>182</v>
      </c>
      <c r="P8" s="84">
        <v>90</v>
      </c>
    </row>
    <row r="9" spans="1:17" x14ac:dyDescent="0.25">
      <c r="B9" s="84" t="s">
        <v>117</v>
      </c>
      <c r="C9" s="84" t="s">
        <v>118</v>
      </c>
      <c r="D9" s="84" t="s">
        <v>99</v>
      </c>
      <c r="E9" s="84">
        <v>3</v>
      </c>
      <c r="F9" s="84">
        <v>3</v>
      </c>
      <c r="G9" s="84">
        <v>13</v>
      </c>
      <c r="H9" s="84">
        <v>30855</v>
      </c>
      <c r="I9" s="84">
        <v>44</v>
      </c>
      <c r="J9" s="84">
        <v>14</v>
      </c>
      <c r="K9" s="84" t="s">
        <v>100</v>
      </c>
      <c r="L9" s="84" t="s">
        <v>101</v>
      </c>
      <c r="M9" s="84">
        <v>4</v>
      </c>
      <c r="N9" s="84">
        <v>971</v>
      </c>
      <c r="O9" s="84">
        <v>185</v>
      </c>
      <c r="P9" s="84">
        <v>94</v>
      </c>
    </row>
    <row r="10" spans="1:17" x14ac:dyDescent="0.25">
      <c r="B10" s="84" t="s">
        <v>119</v>
      </c>
      <c r="C10" s="84" t="s">
        <v>120</v>
      </c>
      <c r="D10" s="84" t="s">
        <v>108</v>
      </c>
      <c r="E10" s="84">
        <v>3</v>
      </c>
      <c r="F10" s="84">
        <v>4</v>
      </c>
      <c r="G10" s="84">
        <v>0</v>
      </c>
      <c r="H10" s="84">
        <v>30685</v>
      </c>
      <c r="I10" s="84">
        <v>34</v>
      </c>
      <c r="J10" s="84">
        <v>3</v>
      </c>
      <c r="K10" s="84" t="s">
        <v>109</v>
      </c>
      <c r="L10" s="84" t="s">
        <v>110</v>
      </c>
      <c r="M10" s="84">
        <v>1</v>
      </c>
      <c r="N10" s="84">
        <v>997</v>
      </c>
      <c r="O10" s="84">
        <v>188</v>
      </c>
      <c r="P10" s="84">
        <v>46</v>
      </c>
    </row>
    <row r="11" spans="1:17" x14ac:dyDescent="0.25">
      <c r="B11" s="84" t="s">
        <v>121</v>
      </c>
      <c r="C11" s="84" t="s">
        <v>122</v>
      </c>
      <c r="D11" s="84" t="s">
        <v>99</v>
      </c>
      <c r="E11" s="84">
        <v>1</v>
      </c>
      <c r="F11" s="84">
        <v>2</v>
      </c>
      <c r="G11" s="84">
        <v>0</v>
      </c>
      <c r="H11" s="84">
        <v>29711</v>
      </c>
      <c r="I11" s="84">
        <v>83</v>
      </c>
      <c r="J11" s="84">
        <v>10</v>
      </c>
      <c r="K11" s="84" t="s">
        <v>113</v>
      </c>
      <c r="L11" s="84" t="s">
        <v>101</v>
      </c>
      <c r="M11" s="84">
        <v>0</v>
      </c>
      <c r="N11" s="84">
        <v>1264</v>
      </c>
      <c r="O11" s="84">
        <v>168</v>
      </c>
      <c r="P11" s="84">
        <v>82</v>
      </c>
    </row>
    <row r="12" spans="1:17" x14ac:dyDescent="0.25">
      <c r="B12" s="84" t="s">
        <v>123</v>
      </c>
      <c r="C12" s="84" t="s">
        <v>124</v>
      </c>
      <c r="D12" s="84" t="s">
        <v>125</v>
      </c>
      <c r="E12" s="84">
        <v>2</v>
      </c>
      <c r="F12" s="84">
        <v>2</v>
      </c>
      <c r="G12" s="84">
        <v>2</v>
      </c>
      <c r="H12" s="84">
        <v>30691</v>
      </c>
      <c r="I12" s="84">
        <v>0</v>
      </c>
      <c r="J12" s="84">
        <v>15</v>
      </c>
      <c r="K12" s="84" t="s">
        <v>113</v>
      </c>
      <c r="L12" s="84" t="s">
        <v>101</v>
      </c>
      <c r="M12" s="84">
        <v>0</v>
      </c>
      <c r="N12" s="84">
        <v>1749</v>
      </c>
      <c r="O12" s="84">
        <v>153</v>
      </c>
      <c r="P12" s="84">
        <v>76</v>
      </c>
    </row>
    <row r="13" spans="1:17" x14ac:dyDescent="0.25">
      <c r="B13" s="84" t="s">
        <v>126</v>
      </c>
      <c r="C13" s="84" t="s">
        <v>127</v>
      </c>
      <c r="D13" s="84" t="s">
        <v>99</v>
      </c>
      <c r="E13" s="84">
        <v>3</v>
      </c>
      <c r="F13" s="84">
        <v>1</v>
      </c>
      <c r="G13" s="84">
        <v>13</v>
      </c>
      <c r="H13" s="84">
        <v>29447</v>
      </c>
      <c r="I13" s="84">
        <v>54</v>
      </c>
      <c r="J13" s="84">
        <v>20</v>
      </c>
      <c r="K13" s="84" t="s">
        <v>100</v>
      </c>
      <c r="L13" s="84" t="s">
        <v>128</v>
      </c>
      <c r="M13" s="84">
        <v>2</v>
      </c>
      <c r="N13" s="84">
        <v>1798</v>
      </c>
      <c r="O13" s="84">
        <v>168</v>
      </c>
      <c r="P13" s="84">
        <v>61</v>
      </c>
    </row>
    <row r="14" spans="1:17" x14ac:dyDescent="0.25">
      <c r="B14" s="84" t="s">
        <v>129</v>
      </c>
      <c r="C14" s="84" t="s">
        <v>130</v>
      </c>
      <c r="D14" s="84" t="s">
        <v>105</v>
      </c>
      <c r="E14" s="84">
        <v>2</v>
      </c>
      <c r="F14" s="84">
        <v>4</v>
      </c>
      <c r="G14" s="84">
        <v>6</v>
      </c>
      <c r="H14" s="84">
        <v>30349</v>
      </c>
      <c r="I14" s="84">
        <v>144</v>
      </c>
      <c r="J14" s="84">
        <v>0</v>
      </c>
      <c r="K14" s="84" t="s">
        <v>109</v>
      </c>
      <c r="L14" s="84" t="s">
        <v>101</v>
      </c>
      <c r="M14" s="84">
        <v>4</v>
      </c>
      <c r="N14" s="84">
        <v>1915</v>
      </c>
      <c r="O14" s="84">
        <v>196</v>
      </c>
      <c r="P14" s="84">
        <v>52</v>
      </c>
    </row>
    <row r="15" spans="1:17" x14ac:dyDescent="0.25">
      <c r="B15" s="84" t="s">
        <v>131</v>
      </c>
      <c r="C15" s="84" t="s">
        <v>132</v>
      </c>
      <c r="D15" s="84" t="s">
        <v>125</v>
      </c>
      <c r="E15" s="84">
        <v>1</v>
      </c>
      <c r="F15" s="84">
        <v>2</v>
      </c>
      <c r="G15" s="84">
        <v>8</v>
      </c>
      <c r="H15" s="84">
        <v>30463</v>
      </c>
      <c r="I15" s="84">
        <v>54</v>
      </c>
      <c r="J15" s="84">
        <v>22</v>
      </c>
      <c r="K15" s="84"/>
      <c r="L15" s="84" t="s">
        <v>114</v>
      </c>
      <c r="M15" s="84">
        <v>0</v>
      </c>
      <c r="N15" s="84">
        <v>285</v>
      </c>
      <c r="O15" s="84">
        <v>173</v>
      </c>
      <c r="P15" s="84">
        <v>76</v>
      </c>
    </row>
    <row r="16" spans="1:17" x14ac:dyDescent="0.25">
      <c r="B16" s="84" t="s">
        <v>133</v>
      </c>
      <c r="C16" s="84" t="s">
        <v>134</v>
      </c>
      <c r="D16" s="84" t="s">
        <v>125</v>
      </c>
      <c r="E16" s="84">
        <v>1</v>
      </c>
      <c r="F16" s="84">
        <v>4</v>
      </c>
      <c r="G16" s="84">
        <v>7</v>
      </c>
      <c r="H16" s="84">
        <v>30954</v>
      </c>
      <c r="I16" s="84">
        <v>88</v>
      </c>
      <c r="J16" s="84">
        <v>19</v>
      </c>
      <c r="K16" s="84" t="s">
        <v>109</v>
      </c>
      <c r="L16" s="84" t="s">
        <v>135</v>
      </c>
      <c r="M16" s="84">
        <v>1</v>
      </c>
      <c r="N16" s="84">
        <v>297</v>
      </c>
      <c r="O16" s="84">
        <v>188</v>
      </c>
      <c r="P16" s="84">
        <v>46</v>
      </c>
    </row>
    <row r="17" spans="2:16" x14ac:dyDescent="0.25">
      <c r="B17" s="84" t="s">
        <v>136</v>
      </c>
      <c r="C17" s="84" t="s">
        <v>137</v>
      </c>
      <c r="D17" s="84" t="s">
        <v>99</v>
      </c>
      <c r="E17" s="84">
        <v>3</v>
      </c>
      <c r="F17" s="84">
        <v>4</v>
      </c>
      <c r="G17" s="84">
        <v>8</v>
      </c>
      <c r="H17" s="84">
        <v>29964</v>
      </c>
      <c r="I17" s="84">
        <v>45</v>
      </c>
      <c r="J17" s="84">
        <v>7</v>
      </c>
      <c r="K17" s="84" t="s">
        <v>138</v>
      </c>
      <c r="L17" s="84" t="s">
        <v>135</v>
      </c>
      <c r="M17" s="84">
        <v>3</v>
      </c>
      <c r="N17" s="84">
        <v>345</v>
      </c>
      <c r="O17" s="84">
        <v>164</v>
      </c>
      <c r="P17" s="84">
        <v>104</v>
      </c>
    </row>
    <row r="18" spans="2:16" x14ac:dyDescent="0.25">
      <c r="B18" s="84" t="s">
        <v>139</v>
      </c>
      <c r="C18" s="84" t="s">
        <v>140</v>
      </c>
      <c r="D18" s="84" t="s">
        <v>105</v>
      </c>
      <c r="E18" s="84">
        <v>2</v>
      </c>
      <c r="F18" s="84">
        <v>3</v>
      </c>
      <c r="G18" s="84">
        <v>0</v>
      </c>
      <c r="H18" s="84">
        <v>30365</v>
      </c>
      <c r="I18" s="84">
        <v>64</v>
      </c>
      <c r="J18" s="84">
        <v>14</v>
      </c>
      <c r="K18" s="84" t="s">
        <v>100</v>
      </c>
      <c r="L18" s="84" t="s">
        <v>141</v>
      </c>
      <c r="M18" s="84">
        <v>2</v>
      </c>
      <c r="N18" s="84">
        <v>930</v>
      </c>
      <c r="O18" s="84">
        <v>150</v>
      </c>
      <c r="P18" s="84">
        <v>98</v>
      </c>
    </row>
    <row r="19" spans="2:16" x14ac:dyDescent="0.25">
      <c r="B19" s="84" t="s">
        <v>142</v>
      </c>
      <c r="C19" s="84" t="s">
        <v>143</v>
      </c>
      <c r="D19" s="84" t="s">
        <v>125</v>
      </c>
      <c r="E19" s="84">
        <v>3</v>
      </c>
      <c r="F19" s="84">
        <v>3</v>
      </c>
      <c r="G19" s="84">
        <v>7</v>
      </c>
      <c r="H19" s="84">
        <v>30815</v>
      </c>
      <c r="I19" s="84">
        <v>7</v>
      </c>
      <c r="J19" s="84">
        <v>15</v>
      </c>
      <c r="K19" s="84" t="s">
        <v>138</v>
      </c>
      <c r="L19" s="84" t="s">
        <v>135</v>
      </c>
      <c r="M19" s="84">
        <v>0</v>
      </c>
      <c r="N19" s="84">
        <v>1419</v>
      </c>
      <c r="O19" s="84">
        <v>181</v>
      </c>
      <c r="P19" s="84">
        <v>67</v>
      </c>
    </row>
    <row r="20" spans="2:16" x14ac:dyDescent="0.25">
      <c r="B20" s="84" t="s">
        <v>144</v>
      </c>
      <c r="C20" s="84" t="s">
        <v>145</v>
      </c>
      <c r="D20" s="84" t="s">
        <v>105</v>
      </c>
      <c r="E20" s="84">
        <v>2</v>
      </c>
      <c r="F20" s="84">
        <v>2</v>
      </c>
      <c r="G20" s="84">
        <v>10</v>
      </c>
      <c r="H20" s="84">
        <v>29716</v>
      </c>
      <c r="I20" s="84">
        <v>13</v>
      </c>
      <c r="J20" s="84">
        <v>25</v>
      </c>
      <c r="K20" s="84" t="s">
        <v>138</v>
      </c>
      <c r="L20" s="84" t="s">
        <v>128</v>
      </c>
      <c r="M20" s="84">
        <v>3</v>
      </c>
      <c r="N20" s="84">
        <v>1476</v>
      </c>
      <c r="O20" s="84">
        <v>161</v>
      </c>
      <c r="P20" s="84">
        <v>87</v>
      </c>
    </row>
    <row r="21" spans="2:16" x14ac:dyDescent="0.25">
      <c r="B21" s="84" t="s">
        <v>146</v>
      </c>
      <c r="C21" s="84" t="s">
        <v>147</v>
      </c>
      <c r="D21" s="84" t="s">
        <v>125</v>
      </c>
      <c r="E21" s="84">
        <v>2</v>
      </c>
      <c r="F21" s="84">
        <v>4</v>
      </c>
      <c r="G21" s="84">
        <v>5</v>
      </c>
      <c r="H21" s="84">
        <v>30045</v>
      </c>
      <c r="I21" s="84">
        <v>161</v>
      </c>
      <c r="J21" s="84">
        <v>19</v>
      </c>
      <c r="K21" s="84" t="s">
        <v>138</v>
      </c>
      <c r="L21" s="84" t="s">
        <v>101</v>
      </c>
      <c r="M21" s="84">
        <v>3</v>
      </c>
      <c r="N21" s="84">
        <v>1988</v>
      </c>
      <c r="O21" s="84">
        <v>153</v>
      </c>
      <c r="P21" s="84">
        <v>87</v>
      </c>
    </row>
    <row r="22" spans="2:16" x14ac:dyDescent="0.25">
      <c r="B22" s="84" t="s">
        <v>148</v>
      </c>
      <c r="C22" s="84" t="s">
        <v>149</v>
      </c>
      <c r="D22" s="84" t="s">
        <v>105</v>
      </c>
      <c r="E22" s="84">
        <v>2</v>
      </c>
      <c r="F22" s="84">
        <v>1</v>
      </c>
      <c r="G22" s="84">
        <v>2</v>
      </c>
      <c r="H22" s="84">
        <v>29592</v>
      </c>
      <c r="I22" s="84">
        <v>105</v>
      </c>
      <c r="J22" s="84">
        <v>19</v>
      </c>
      <c r="K22" s="84" t="s">
        <v>138</v>
      </c>
      <c r="L22" s="84" t="s">
        <v>141</v>
      </c>
      <c r="M22" s="84">
        <v>2</v>
      </c>
      <c r="N22" s="84">
        <v>6</v>
      </c>
      <c r="O22" s="84">
        <v>160</v>
      </c>
      <c r="P22" s="84">
        <v>90</v>
      </c>
    </row>
    <row r="23" spans="2:16" x14ac:dyDescent="0.25">
      <c r="B23" s="84" t="s">
        <v>150</v>
      </c>
      <c r="C23" s="84" t="s">
        <v>151</v>
      </c>
      <c r="D23" s="84" t="s">
        <v>99</v>
      </c>
      <c r="E23" s="84">
        <v>1</v>
      </c>
      <c r="F23" s="84">
        <v>4</v>
      </c>
      <c r="G23" s="84">
        <v>13</v>
      </c>
      <c r="H23" s="84">
        <v>29307</v>
      </c>
      <c r="I23" s="84">
        <v>34</v>
      </c>
      <c r="J23" s="84">
        <v>13</v>
      </c>
      <c r="K23" s="84" t="s">
        <v>138</v>
      </c>
      <c r="L23" s="84" t="s">
        <v>141</v>
      </c>
      <c r="M23" s="84">
        <v>4</v>
      </c>
      <c r="N23" s="84">
        <v>331</v>
      </c>
      <c r="O23" s="84">
        <v>169</v>
      </c>
      <c r="P23" s="84">
        <v>60</v>
      </c>
    </row>
    <row r="24" spans="2:16" x14ac:dyDescent="0.25">
      <c r="B24" s="84" t="s">
        <v>152</v>
      </c>
      <c r="C24" s="84" t="s">
        <v>149</v>
      </c>
      <c r="D24" s="84" t="s">
        <v>125</v>
      </c>
      <c r="E24" s="84">
        <v>2</v>
      </c>
      <c r="F24" s="84">
        <v>1</v>
      </c>
      <c r="G24" s="84">
        <v>11</v>
      </c>
      <c r="H24" s="84">
        <v>30417</v>
      </c>
      <c r="I24" s="84">
        <v>32</v>
      </c>
      <c r="J24" s="84">
        <v>21</v>
      </c>
      <c r="K24" s="84" t="s">
        <v>138</v>
      </c>
      <c r="L24" s="84" t="s">
        <v>110</v>
      </c>
      <c r="M24" s="84">
        <v>4</v>
      </c>
      <c r="N24" s="84">
        <v>352</v>
      </c>
      <c r="O24" s="84">
        <v>162</v>
      </c>
      <c r="P24" s="84">
        <v>64</v>
      </c>
    </row>
    <row r="25" spans="2:16" x14ac:dyDescent="0.25">
      <c r="B25" s="84" t="s">
        <v>153</v>
      </c>
      <c r="C25" s="84" t="s">
        <v>154</v>
      </c>
      <c r="D25" s="84" t="s">
        <v>99</v>
      </c>
      <c r="E25" s="84">
        <v>3</v>
      </c>
      <c r="F25" s="84">
        <v>3</v>
      </c>
      <c r="G25" s="84">
        <v>10</v>
      </c>
      <c r="H25" s="84">
        <v>29708</v>
      </c>
      <c r="I25" s="84">
        <v>40</v>
      </c>
      <c r="J25" s="84">
        <v>7</v>
      </c>
      <c r="K25" s="84"/>
      <c r="L25" s="84" t="s">
        <v>110</v>
      </c>
      <c r="M25" s="84">
        <v>3</v>
      </c>
      <c r="N25" s="84">
        <v>474</v>
      </c>
      <c r="O25" s="84">
        <v>177</v>
      </c>
      <c r="P25" s="84">
        <v>100</v>
      </c>
    </row>
    <row r="26" spans="2:16" x14ac:dyDescent="0.25">
      <c r="B26" s="84" t="s">
        <v>155</v>
      </c>
      <c r="C26" s="84" t="s">
        <v>156</v>
      </c>
      <c r="D26" s="84" t="s">
        <v>99</v>
      </c>
      <c r="E26" s="84">
        <v>2</v>
      </c>
      <c r="F26" s="84">
        <v>3</v>
      </c>
      <c r="G26" s="84">
        <v>3</v>
      </c>
      <c r="H26" s="84">
        <v>29764</v>
      </c>
      <c r="I26" s="84">
        <v>61</v>
      </c>
      <c r="J26" s="84">
        <v>29</v>
      </c>
      <c r="K26" s="84" t="s">
        <v>138</v>
      </c>
      <c r="L26" s="84" t="s">
        <v>141</v>
      </c>
      <c r="M26" s="84">
        <v>0</v>
      </c>
      <c r="N26" s="84">
        <v>580</v>
      </c>
      <c r="O26" s="84">
        <v>168</v>
      </c>
      <c r="P26" s="84">
        <v>81</v>
      </c>
    </row>
    <row r="27" spans="2:16" x14ac:dyDescent="0.25">
      <c r="B27" s="84" t="s">
        <v>157</v>
      </c>
      <c r="C27" s="84" t="s">
        <v>158</v>
      </c>
      <c r="D27" s="84" t="s">
        <v>99</v>
      </c>
      <c r="E27" s="84">
        <v>1</v>
      </c>
      <c r="F27" s="84">
        <v>4</v>
      </c>
      <c r="G27" s="84">
        <v>12</v>
      </c>
      <c r="H27" s="84">
        <v>30469</v>
      </c>
      <c r="I27" s="84">
        <v>89</v>
      </c>
      <c r="J27" s="84">
        <v>29</v>
      </c>
      <c r="K27" s="84" t="s">
        <v>100</v>
      </c>
      <c r="L27" s="84" t="s">
        <v>141</v>
      </c>
      <c r="M27" s="84">
        <v>4</v>
      </c>
      <c r="N27" s="84">
        <v>707</v>
      </c>
      <c r="O27" s="84">
        <v>156</v>
      </c>
      <c r="P27" s="84">
        <v>61</v>
      </c>
    </row>
    <row r="28" spans="2:16" x14ac:dyDescent="0.25">
      <c r="B28" s="84" t="s">
        <v>159</v>
      </c>
      <c r="C28" s="84" t="s">
        <v>160</v>
      </c>
      <c r="D28" s="84" t="s">
        <v>108</v>
      </c>
      <c r="E28" s="84">
        <v>3</v>
      </c>
      <c r="F28" s="84">
        <v>2</v>
      </c>
      <c r="G28" s="84">
        <v>3</v>
      </c>
      <c r="H28" s="84">
        <v>30138</v>
      </c>
      <c r="I28" s="84">
        <v>177</v>
      </c>
      <c r="J28" s="84">
        <v>18</v>
      </c>
      <c r="K28" s="84" t="s">
        <v>109</v>
      </c>
      <c r="L28" s="84" t="s">
        <v>135</v>
      </c>
      <c r="M28" s="84">
        <v>4</v>
      </c>
      <c r="N28" s="84">
        <v>734</v>
      </c>
      <c r="O28" s="84">
        <v>180</v>
      </c>
      <c r="P28" s="84">
        <v>81</v>
      </c>
    </row>
    <row r="29" spans="2:16" x14ac:dyDescent="0.25">
      <c r="B29" s="84" t="s">
        <v>115</v>
      </c>
      <c r="C29" s="84" t="s">
        <v>161</v>
      </c>
      <c r="D29" s="84" t="s">
        <v>108</v>
      </c>
      <c r="E29" s="84">
        <v>1</v>
      </c>
      <c r="F29" s="84">
        <v>1</v>
      </c>
      <c r="G29" s="84">
        <v>13</v>
      </c>
      <c r="H29" s="84">
        <v>30155</v>
      </c>
      <c r="I29" s="84">
        <v>112</v>
      </c>
      <c r="J29" s="84">
        <v>12</v>
      </c>
      <c r="K29" s="84" t="s">
        <v>100</v>
      </c>
      <c r="L29" s="84" t="s">
        <v>110</v>
      </c>
      <c r="M29" s="84">
        <v>4</v>
      </c>
      <c r="N29" s="84">
        <v>1214</v>
      </c>
      <c r="O29" s="84">
        <v>179</v>
      </c>
      <c r="P29" s="84">
        <v>70</v>
      </c>
    </row>
    <row r="30" spans="2:16" x14ac:dyDescent="0.25">
      <c r="B30" s="84" t="s">
        <v>162</v>
      </c>
      <c r="C30" s="84" t="s">
        <v>163</v>
      </c>
      <c r="D30" s="84" t="s">
        <v>108</v>
      </c>
      <c r="E30" s="84">
        <v>2</v>
      </c>
      <c r="F30" s="84">
        <v>4</v>
      </c>
      <c r="G30" s="84">
        <v>9</v>
      </c>
      <c r="H30" s="84">
        <v>30383</v>
      </c>
      <c r="I30" s="84">
        <v>61</v>
      </c>
      <c r="J30" s="84">
        <v>14</v>
      </c>
      <c r="K30" s="84" t="s">
        <v>100</v>
      </c>
      <c r="L30" s="84" t="s">
        <v>114</v>
      </c>
      <c r="M30" s="84">
        <v>2</v>
      </c>
      <c r="N30" s="84">
        <v>1729</v>
      </c>
      <c r="O30" s="84">
        <v>169</v>
      </c>
      <c r="P30" s="84">
        <v>80</v>
      </c>
    </row>
    <row r="31" spans="2:16" x14ac:dyDescent="0.25">
      <c r="B31" s="84" t="s">
        <v>164</v>
      </c>
      <c r="C31" s="84" t="s">
        <v>165</v>
      </c>
      <c r="D31" s="84" t="s">
        <v>125</v>
      </c>
      <c r="E31" s="84">
        <v>2</v>
      </c>
      <c r="F31" s="84">
        <v>1</v>
      </c>
      <c r="G31" s="84">
        <v>6</v>
      </c>
      <c r="H31" s="84">
        <v>29932</v>
      </c>
      <c r="I31" s="84">
        <v>113</v>
      </c>
      <c r="J31" s="84">
        <v>3</v>
      </c>
      <c r="K31" s="84" t="s">
        <v>100</v>
      </c>
      <c r="L31" s="84" t="s">
        <v>166</v>
      </c>
      <c r="M31" s="84">
        <v>4</v>
      </c>
      <c r="N31" s="84">
        <v>1878</v>
      </c>
      <c r="O31" s="84">
        <v>193</v>
      </c>
      <c r="P31" s="84">
        <v>61</v>
      </c>
    </row>
    <row r="32" spans="2:16" x14ac:dyDescent="0.25">
      <c r="B32" s="84" t="s">
        <v>131</v>
      </c>
      <c r="C32" s="84" t="s">
        <v>167</v>
      </c>
      <c r="D32" s="84" t="s">
        <v>105</v>
      </c>
      <c r="E32" s="84">
        <v>1</v>
      </c>
      <c r="F32" s="84">
        <v>2</v>
      </c>
      <c r="G32" s="84">
        <v>0</v>
      </c>
      <c r="H32" s="84">
        <v>29841</v>
      </c>
      <c r="I32" s="84">
        <v>179</v>
      </c>
      <c r="J32" s="84">
        <v>1</v>
      </c>
      <c r="K32" s="84" t="s">
        <v>113</v>
      </c>
      <c r="L32" s="84" t="s">
        <v>166</v>
      </c>
      <c r="M32" s="84">
        <v>2</v>
      </c>
      <c r="N32" s="84">
        <v>1934</v>
      </c>
      <c r="O32" s="84">
        <v>178</v>
      </c>
      <c r="P32" s="84">
        <v>88</v>
      </c>
    </row>
    <row r="33" spans="2:16" x14ac:dyDescent="0.25">
      <c r="B33" s="84" t="s">
        <v>168</v>
      </c>
      <c r="C33" s="84" t="s">
        <v>156</v>
      </c>
      <c r="D33" s="84" t="s">
        <v>125</v>
      </c>
      <c r="E33" s="84">
        <v>3</v>
      </c>
      <c r="F33" s="84">
        <v>1</v>
      </c>
      <c r="G33" s="84">
        <v>9</v>
      </c>
      <c r="H33" s="84">
        <v>30998</v>
      </c>
      <c r="I33" s="84">
        <v>99</v>
      </c>
      <c r="J33" s="84">
        <v>3</v>
      </c>
      <c r="K33" s="84" t="s">
        <v>138</v>
      </c>
      <c r="L33" s="84" t="s">
        <v>135</v>
      </c>
      <c r="M33" s="84">
        <v>2</v>
      </c>
      <c r="N33" s="84">
        <v>1957</v>
      </c>
      <c r="O33" s="84">
        <v>151</v>
      </c>
      <c r="P33" s="84">
        <v>72</v>
      </c>
    </row>
    <row r="34" spans="2:16" x14ac:dyDescent="0.25">
      <c r="B34" s="84" t="s">
        <v>169</v>
      </c>
      <c r="C34" s="84" t="s">
        <v>170</v>
      </c>
      <c r="D34" s="84" t="s">
        <v>99</v>
      </c>
      <c r="E34" s="84">
        <v>2</v>
      </c>
      <c r="F34" s="84">
        <v>2</v>
      </c>
      <c r="G34" s="84">
        <v>13</v>
      </c>
      <c r="H34" s="84">
        <v>30569</v>
      </c>
      <c r="I34" s="84">
        <v>88</v>
      </c>
      <c r="J34" s="84">
        <v>21</v>
      </c>
      <c r="K34" s="84" t="s">
        <v>109</v>
      </c>
      <c r="L34" s="84" t="s">
        <v>101</v>
      </c>
      <c r="M34" s="84">
        <v>0</v>
      </c>
      <c r="N34" s="84">
        <v>492</v>
      </c>
      <c r="O34" s="84">
        <v>162</v>
      </c>
      <c r="P34" s="84">
        <v>69</v>
      </c>
    </row>
    <row r="35" spans="2:16" x14ac:dyDescent="0.25">
      <c r="B35" s="84" t="s">
        <v>171</v>
      </c>
      <c r="C35" s="84" t="s">
        <v>172</v>
      </c>
      <c r="D35" s="84" t="s">
        <v>125</v>
      </c>
      <c r="E35" s="84">
        <v>1</v>
      </c>
      <c r="F35" s="84">
        <v>1</v>
      </c>
      <c r="G35" s="84">
        <v>4</v>
      </c>
      <c r="H35" s="84">
        <v>29346</v>
      </c>
      <c r="I35" s="84">
        <v>174</v>
      </c>
      <c r="J35" s="84">
        <v>2</v>
      </c>
      <c r="K35" s="84" t="s">
        <v>113</v>
      </c>
      <c r="L35" s="84" t="s">
        <v>135</v>
      </c>
      <c r="M35" s="84">
        <v>3</v>
      </c>
      <c r="N35" s="84">
        <v>540</v>
      </c>
      <c r="O35" s="84">
        <v>162</v>
      </c>
      <c r="P35" s="84">
        <v>95</v>
      </c>
    </row>
    <row r="36" spans="2:16" x14ac:dyDescent="0.25">
      <c r="B36" s="84" t="s">
        <v>173</v>
      </c>
      <c r="C36" s="84" t="s">
        <v>127</v>
      </c>
      <c r="D36" s="84" t="s">
        <v>108</v>
      </c>
      <c r="E36" s="84">
        <v>3</v>
      </c>
      <c r="F36" s="84">
        <v>1</v>
      </c>
      <c r="G36" s="84">
        <v>7</v>
      </c>
      <c r="H36" s="84">
        <v>29993</v>
      </c>
      <c r="I36" s="84">
        <v>61</v>
      </c>
      <c r="J36" s="84">
        <v>3</v>
      </c>
      <c r="K36" s="84" t="s">
        <v>138</v>
      </c>
      <c r="L36" s="84" t="s">
        <v>101</v>
      </c>
      <c r="M36" s="84">
        <v>2</v>
      </c>
      <c r="N36" s="84">
        <v>555</v>
      </c>
      <c r="O36" s="84">
        <v>187</v>
      </c>
      <c r="P36" s="84">
        <v>90</v>
      </c>
    </row>
    <row r="37" spans="2:16" x14ac:dyDescent="0.25">
      <c r="B37" s="84" t="s">
        <v>174</v>
      </c>
      <c r="C37" s="84" t="s">
        <v>116</v>
      </c>
      <c r="D37" s="84" t="s">
        <v>99</v>
      </c>
      <c r="E37" s="84">
        <v>2</v>
      </c>
      <c r="F37" s="84">
        <v>1</v>
      </c>
      <c r="G37" s="84">
        <v>2</v>
      </c>
      <c r="H37" s="84">
        <v>29804</v>
      </c>
      <c r="I37" s="84">
        <v>112</v>
      </c>
      <c r="J37" s="84">
        <v>11</v>
      </c>
      <c r="K37" s="84" t="s">
        <v>113</v>
      </c>
      <c r="L37" s="84" t="s">
        <v>110</v>
      </c>
      <c r="M37" s="84">
        <v>2</v>
      </c>
      <c r="N37" s="84">
        <v>952</v>
      </c>
      <c r="O37" s="84">
        <v>199</v>
      </c>
      <c r="P37" s="84">
        <v>101</v>
      </c>
    </row>
    <row r="38" spans="2:16" x14ac:dyDescent="0.25">
      <c r="B38" s="84" t="s">
        <v>150</v>
      </c>
      <c r="C38" s="84" t="s">
        <v>175</v>
      </c>
      <c r="D38" s="84" t="s">
        <v>108</v>
      </c>
      <c r="E38" s="84">
        <v>2</v>
      </c>
      <c r="F38" s="84">
        <v>2</v>
      </c>
      <c r="G38" s="84">
        <v>6</v>
      </c>
      <c r="H38" s="84">
        <v>29914</v>
      </c>
      <c r="I38" s="84">
        <v>151</v>
      </c>
      <c r="J38" s="84">
        <v>20</v>
      </c>
      <c r="K38" s="84" t="s">
        <v>138</v>
      </c>
      <c r="L38" s="84" t="s">
        <v>128</v>
      </c>
      <c r="M38" s="84">
        <v>3</v>
      </c>
      <c r="N38" s="84">
        <v>1078</v>
      </c>
      <c r="O38" s="84">
        <v>186</v>
      </c>
      <c r="P38" s="84">
        <v>49</v>
      </c>
    </row>
    <row r="39" spans="2:16" x14ac:dyDescent="0.25">
      <c r="B39" s="84" t="s">
        <v>176</v>
      </c>
      <c r="C39" s="84" t="s">
        <v>177</v>
      </c>
      <c r="D39" s="84" t="s">
        <v>108</v>
      </c>
      <c r="E39" s="84">
        <v>1</v>
      </c>
      <c r="F39" s="84">
        <v>2</v>
      </c>
      <c r="G39" s="84">
        <v>7</v>
      </c>
      <c r="H39" s="84">
        <v>30575</v>
      </c>
      <c r="I39" s="84">
        <v>140</v>
      </c>
      <c r="J39" s="84">
        <v>12</v>
      </c>
      <c r="K39" s="84" t="s">
        <v>138</v>
      </c>
      <c r="L39" s="84" t="s">
        <v>101</v>
      </c>
      <c r="M39" s="84">
        <v>1</v>
      </c>
      <c r="N39" s="84">
        <v>1201</v>
      </c>
      <c r="O39" s="84">
        <v>166</v>
      </c>
      <c r="P39" s="84">
        <v>83</v>
      </c>
    </row>
    <row r="40" spans="2:16" x14ac:dyDescent="0.25">
      <c r="B40" s="84" t="s">
        <v>178</v>
      </c>
      <c r="C40" s="84" t="s">
        <v>179</v>
      </c>
      <c r="D40" s="84" t="s">
        <v>99</v>
      </c>
      <c r="E40" s="84">
        <v>1</v>
      </c>
      <c r="F40" s="84">
        <v>4</v>
      </c>
      <c r="G40" s="84">
        <v>8</v>
      </c>
      <c r="H40" s="84">
        <v>30668</v>
      </c>
      <c r="I40" s="84">
        <v>81</v>
      </c>
      <c r="J40" s="84">
        <v>2</v>
      </c>
      <c r="K40" s="84" t="s">
        <v>113</v>
      </c>
      <c r="L40" s="84" t="s">
        <v>110</v>
      </c>
      <c r="M40" s="84">
        <v>1</v>
      </c>
      <c r="N40" s="84">
        <v>1322</v>
      </c>
      <c r="O40" s="84">
        <v>162</v>
      </c>
      <c r="P40" s="84">
        <v>63</v>
      </c>
    </row>
    <row r="41" spans="2:16" x14ac:dyDescent="0.25">
      <c r="B41" s="84" t="s">
        <v>180</v>
      </c>
      <c r="C41" s="84" t="s">
        <v>181</v>
      </c>
      <c r="D41" s="84" t="s">
        <v>99</v>
      </c>
      <c r="E41" s="84">
        <v>2</v>
      </c>
      <c r="F41" s="84">
        <v>4</v>
      </c>
      <c r="G41" s="84">
        <v>3</v>
      </c>
      <c r="H41" s="84">
        <v>30984</v>
      </c>
      <c r="I41" s="84">
        <v>43</v>
      </c>
      <c r="J41" s="84">
        <v>3</v>
      </c>
      <c r="K41" s="84" t="s">
        <v>100</v>
      </c>
      <c r="L41" s="84" t="s">
        <v>110</v>
      </c>
      <c r="M41" s="84">
        <v>4</v>
      </c>
      <c r="N41" s="84">
        <v>1573</v>
      </c>
      <c r="O41" s="84">
        <v>169</v>
      </c>
      <c r="P41" s="84">
        <v>83</v>
      </c>
    </row>
    <row r="42" spans="2:16" x14ac:dyDescent="0.25">
      <c r="B42" s="84" t="s">
        <v>182</v>
      </c>
      <c r="C42" s="84" t="s">
        <v>183</v>
      </c>
      <c r="D42" s="84" t="s">
        <v>125</v>
      </c>
      <c r="E42" s="84">
        <v>3</v>
      </c>
      <c r="F42" s="84">
        <v>3</v>
      </c>
      <c r="G42" s="84">
        <v>11</v>
      </c>
      <c r="H42" s="84">
        <v>29801</v>
      </c>
      <c r="I42" s="84">
        <v>125</v>
      </c>
      <c r="J42" s="84">
        <v>9</v>
      </c>
      <c r="K42" s="84" t="s">
        <v>138</v>
      </c>
      <c r="L42" s="84" t="s">
        <v>114</v>
      </c>
      <c r="M42" s="84">
        <v>0</v>
      </c>
      <c r="N42" s="84">
        <v>1785</v>
      </c>
      <c r="O42" s="84">
        <v>156</v>
      </c>
      <c r="P42" s="84">
        <v>73</v>
      </c>
    </row>
    <row r="43" spans="2:16" x14ac:dyDescent="0.25">
      <c r="B43" s="84" t="s">
        <v>184</v>
      </c>
      <c r="C43" s="84" t="s">
        <v>112</v>
      </c>
      <c r="D43" s="84" t="s">
        <v>99</v>
      </c>
      <c r="E43" s="84">
        <v>1</v>
      </c>
      <c r="F43" s="84">
        <v>1</v>
      </c>
      <c r="G43" s="84">
        <v>11</v>
      </c>
      <c r="H43" s="84">
        <v>29802</v>
      </c>
      <c r="I43" s="84">
        <v>36</v>
      </c>
      <c r="J43" s="84">
        <v>3</v>
      </c>
      <c r="K43" s="84" t="s">
        <v>100</v>
      </c>
      <c r="L43" s="84" t="s">
        <v>110</v>
      </c>
      <c r="M43" s="84">
        <v>2</v>
      </c>
      <c r="N43" s="84">
        <v>19</v>
      </c>
      <c r="O43" s="84">
        <v>165</v>
      </c>
      <c r="P43" s="84">
        <v>57</v>
      </c>
    </row>
    <row r="44" spans="2:16" x14ac:dyDescent="0.25">
      <c r="B44" s="84" t="s">
        <v>185</v>
      </c>
      <c r="C44" s="84" t="s">
        <v>186</v>
      </c>
      <c r="D44" s="84" t="s">
        <v>99</v>
      </c>
      <c r="E44" s="84">
        <v>1</v>
      </c>
      <c r="F44" s="84">
        <v>1</v>
      </c>
      <c r="G44" s="84">
        <v>11</v>
      </c>
      <c r="H44" s="84">
        <v>29896</v>
      </c>
      <c r="I44" s="84">
        <v>140</v>
      </c>
      <c r="J44" s="84">
        <v>21</v>
      </c>
      <c r="K44" s="84" t="s">
        <v>138</v>
      </c>
      <c r="L44" s="84" t="s">
        <v>166</v>
      </c>
      <c r="M44" s="84">
        <v>3</v>
      </c>
      <c r="N44" s="84">
        <v>185</v>
      </c>
      <c r="O44" s="84">
        <v>151</v>
      </c>
      <c r="P44" s="84">
        <v>74</v>
      </c>
    </row>
    <row r="45" spans="2:16" x14ac:dyDescent="0.25">
      <c r="B45" s="84" t="s">
        <v>187</v>
      </c>
      <c r="C45" s="84" t="s">
        <v>188</v>
      </c>
      <c r="D45" s="84" t="s">
        <v>125</v>
      </c>
      <c r="E45" s="84">
        <v>1</v>
      </c>
      <c r="F45" s="84">
        <v>2</v>
      </c>
      <c r="G45" s="84">
        <v>13</v>
      </c>
      <c r="H45" s="84">
        <v>30745</v>
      </c>
      <c r="I45" s="84">
        <v>29</v>
      </c>
      <c r="J45" s="84">
        <v>18</v>
      </c>
      <c r="K45" s="84" t="s">
        <v>100</v>
      </c>
      <c r="L45" s="84" t="s">
        <v>128</v>
      </c>
      <c r="M45" s="84">
        <v>0</v>
      </c>
      <c r="N45" s="84">
        <v>277</v>
      </c>
      <c r="O45" s="84">
        <v>164</v>
      </c>
      <c r="P45" s="84">
        <v>96</v>
      </c>
    </row>
    <row r="46" spans="2:16" x14ac:dyDescent="0.25">
      <c r="B46" s="84" t="s">
        <v>189</v>
      </c>
      <c r="C46" s="84" t="s">
        <v>120</v>
      </c>
      <c r="D46" s="84" t="s">
        <v>105</v>
      </c>
      <c r="E46" s="84">
        <v>3</v>
      </c>
      <c r="F46" s="84">
        <v>3</v>
      </c>
      <c r="G46" s="84">
        <v>2</v>
      </c>
      <c r="H46" s="84">
        <v>30836</v>
      </c>
      <c r="I46" s="84">
        <v>55</v>
      </c>
      <c r="J46" s="84">
        <v>13</v>
      </c>
      <c r="K46" s="84" t="s">
        <v>138</v>
      </c>
      <c r="L46" s="84" t="s">
        <v>135</v>
      </c>
      <c r="M46" s="84">
        <v>4</v>
      </c>
      <c r="N46" s="84">
        <v>609</v>
      </c>
      <c r="O46" s="84">
        <v>171</v>
      </c>
      <c r="P46" s="84">
        <v>109</v>
      </c>
    </row>
    <row r="47" spans="2:16" x14ac:dyDescent="0.25">
      <c r="B47" s="84" t="s">
        <v>190</v>
      </c>
      <c r="C47" s="84" t="s">
        <v>191</v>
      </c>
      <c r="D47" s="84" t="s">
        <v>105</v>
      </c>
      <c r="E47" s="84">
        <v>2</v>
      </c>
      <c r="F47" s="84">
        <v>3</v>
      </c>
      <c r="G47" s="84">
        <v>9</v>
      </c>
      <c r="H47" s="84">
        <v>31016</v>
      </c>
      <c r="I47" s="84">
        <v>160</v>
      </c>
      <c r="J47" s="84">
        <v>16</v>
      </c>
      <c r="K47" s="84" t="s">
        <v>113</v>
      </c>
      <c r="L47" s="84" t="s">
        <v>135</v>
      </c>
      <c r="M47" s="84">
        <v>1</v>
      </c>
      <c r="N47" s="84">
        <v>1288</v>
      </c>
      <c r="O47" s="84">
        <v>168</v>
      </c>
      <c r="P47" s="84">
        <v>106</v>
      </c>
    </row>
    <row r="48" spans="2:16" x14ac:dyDescent="0.25">
      <c r="B48" s="84" t="s">
        <v>192</v>
      </c>
      <c r="C48" s="84" t="s">
        <v>193</v>
      </c>
      <c r="D48" s="84" t="s">
        <v>105</v>
      </c>
      <c r="E48" s="84">
        <v>1</v>
      </c>
      <c r="F48" s="84">
        <v>1</v>
      </c>
      <c r="G48" s="84">
        <v>8</v>
      </c>
      <c r="H48" s="84">
        <v>30696</v>
      </c>
      <c r="I48" s="84">
        <v>82</v>
      </c>
      <c r="J48" s="84">
        <v>22</v>
      </c>
      <c r="K48" s="84" t="s">
        <v>100</v>
      </c>
      <c r="L48" s="84" t="s">
        <v>141</v>
      </c>
      <c r="M48" s="84">
        <v>2</v>
      </c>
      <c r="N48" s="84">
        <v>1437</v>
      </c>
      <c r="O48" s="84">
        <v>181</v>
      </c>
      <c r="P48" s="84">
        <v>75</v>
      </c>
    </row>
    <row r="49" spans="2:16" x14ac:dyDescent="0.25">
      <c r="B49" s="84" t="s">
        <v>194</v>
      </c>
      <c r="C49" s="84" t="s">
        <v>195</v>
      </c>
      <c r="D49" s="84" t="s">
        <v>105</v>
      </c>
      <c r="E49" s="84">
        <v>2</v>
      </c>
      <c r="F49" s="84">
        <v>1</v>
      </c>
      <c r="G49" s="84">
        <v>1</v>
      </c>
      <c r="H49" s="84">
        <v>30963</v>
      </c>
      <c r="I49" s="84">
        <v>178</v>
      </c>
      <c r="J49" s="84">
        <v>4</v>
      </c>
      <c r="K49" s="84" t="s">
        <v>109</v>
      </c>
      <c r="L49" s="84" t="s">
        <v>101</v>
      </c>
      <c r="M49" s="84">
        <v>3</v>
      </c>
      <c r="N49" s="84">
        <v>1532</v>
      </c>
      <c r="O49" s="84">
        <v>188</v>
      </c>
      <c r="P49" s="84">
        <v>89</v>
      </c>
    </row>
    <row r="50" spans="2:16" x14ac:dyDescent="0.25">
      <c r="B50" s="84" t="s">
        <v>178</v>
      </c>
      <c r="C50" s="84" t="s">
        <v>196</v>
      </c>
      <c r="D50" s="84" t="s">
        <v>125</v>
      </c>
      <c r="E50" s="84">
        <v>2</v>
      </c>
      <c r="F50" s="84">
        <v>1</v>
      </c>
      <c r="G50" s="84">
        <v>3</v>
      </c>
      <c r="H50" s="84">
        <v>30595</v>
      </c>
      <c r="I50" s="84">
        <v>95</v>
      </c>
      <c r="J50" s="84">
        <v>5</v>
      </c>
      <c r="K50" s="84" t="s">
        <v>109</v>
      </c>
      <c r="L50" s="84" t="s">
        <v>128</v>
      </c>
      <c r="M50" s="84">
        <v>2</v>
      </c>
      <c r="N50" s="84">
        <v>1782</v>
      </c>
      <c r="O50" s="84">
        <v>192</v>
      </c>
      <c r="P50" s="84">
        <v>64</v>
      </c>
    </row>
    <row r="51" spans="2:16" x14ac:dyDescent="0.25">
      <c r="B51" s="84" t="s">
        <v>111</v>
      </c>
      <c r="C51" s="84" t="s">
        <v>197</v>
      </c>
      <c r="D51" s="84" t="s">
        <v>99</v>
      </c>
      <c r="E51" s="84">
        <v>3</v>
      </c>
      <c r="F51" s="84">
        <v>2</v>
      </c>
      <c r="G51" s="84">
        <v>2</v>
      </c>
      <c r="H51" s="84">
        <v>30531</v>
      </c>
      <c r="I51" s="84">
        <v>132</v>
      </c>
      <c r="J51" s="84">
        <v>4</v>
      </c>
      <c r="K51" s="84" t="s">
        <v>100</v>
      </c>
      <c r="L51" s="84" t="s">
        <v>141</v>
      </c>
      <c r="M51" s="84">
        <v>0</v>
      </c>
      <c r="N51" s="84">
        <v>1782</v>
      </c>
      <c r="O51" s="84">
        <v>185</v>
      </c>
      <c r="P51" s="84">
        <v>59</v>
      </c>
    </row>
    <row r="52" spans="2:16" x14ac:dyDescent="0.25">
      <c r="B52" s="84" t="s">
        <v>198</v>
      </c>
      <c r="C52" s="84" t="s">
        <v>122</v>
      </c>
      <c r="D52" s="84" t="s">
        <v>105</v>
      </c>
      <c r="E52" s="84">
        <v>1</v>
      </c>
      <c r="F52" s="84">
        <v>1</v>
      </c>
      <c r="G52" s="84">
        <v>6</v>
      </c>
      <c r="H52" s="84">
        <v>29238</v>
      </c>
      <c r="I52" s="84">
        <v>71</v>
      </c>
      <c r="J52" s="84">
        <v>14</v>
      </c>
      <c r="K52" s="84" t="s">
        <v>100</v>
      </c>
      <c r="L52" s="84" t="s">
        <v>128</v>
      </c>
      <c r="M52" s="84">
        <v>3</v>
      </c>
      <c r="N52" s="84">
        <v>1837</v>
      </c>
      <c r="O52" s="84">
        <v>179</v>
      </c>
      <c r="P52" s="84">
        <v>72</v>
      </c>
    </row>
    <row r="53" spans="2:16" x14ac:dyDescent="0.25">
      <c r="B53" s="84" t="s">
        <v>199</v>
      </c>
      <c r="C53" s="84" t="s">
        <v>200</v>
      </c>
      <c r="D53" s="84" t="s">
        <v>99</v>
      </c>
      <c r="E53" s="84">
        <v>2</v>
      </c>
      <c r="F53" s="84">
        <v>3</v>
      </c>
      <c r="G53" s="84">
        <v>1</v>
      </c>
      <c r="H53" s="84">
        <v>30938</v>
      </c>
      <c r="I53" s="84">
        <v>77</v>
      </c>
      <c r="J53" s="84">
        <v>20</v>
      </c>
      <c r="K53" s="84" t="s">
        <v>100</v>
      </c>
      <c r="L53" s="84" t="s">
        <v>101</v>
      </c>
      <c r="M53" s="84">
        <v>4</v>
      </c>
      <c r="N53" s="84">
        <v>295</v>
      </c>
      <c r="O53" s="84">
        <v>164</v>
      </c>
      <c r="P53" s="84">
        <v>100</v>
      </c>
    </row>
    <row r="54" spans="2:16" x14ac:dyDescent="0.25">
      <c r="B54" s="84" t="s">
        <v>201</v>
      </c>
      <c r="C54" s="84" t="s">
        <v>202</v>
      </c>
      <c r="D54" s="84" t="s">
        <v>105</v>
      </c>
      <c r="E54" s="84">
        <v>3</v>
      </c>
      <c r="F54" s="84">
        <v>4</v>
      </c>
      <c r="G54" s="84">
        <v>7</v>
      </c>
      <c r="H54" s="84">
        <v>30583</v>
      </c>
      <c r="I54" s="84">
        <v>78</v>
      </c>
      <c r="J54" s="84">
        <v>24</v>
      </c>
      <c r="K54" s="84" t="s">
        <v>113</v>
      </c>
      <c r="L54" s="84" t="s">
        <v>128</v>
      </c>
      <c r="M54" s="84">
        <v>0</v>
      </c>
      <c r="N54" s="84">
        <v>391</v>
      </c>
      <c r="O54" s="84">
        <v>184</v>
      </c>
      <c r="P54" s="84">
        <v>58</v>
      </c>
    </row>
    <row r="55" spans="2:16" x14ac:dyDescent="0.25">
      <c r="B55" s="84" t="s">
        <v>203</v>
      </c>
      <c r="C55" s="84" t="s">
        <v>204</v>
      </c>
      <c r="D55" s="84" t="s">
        <v>105</v>
      </c>
      <c r="E55" s="84">
        <v>3</v>
      </c>
      <c r="F55" s="84">
        <v>3</v>
      </c>
      <c r="G55" s="84">
        <v>12</v>
      </c>
      <c r="H55" s="84">
        <v>29224</v>
      </c>
      <c r="I55" s="84">
        <v>168</v>
      </c>
      <c r="J55" s="84">
        <v>24</v>
      </c>
      <c r="K55" s="84" t="s">
        <v>109</v>
      </c>
      <c r="L55" s="84" t="s">
        <v>166</v>
      </c>
      <c r="M55" s="84">
        <v>3</v>
      </c>
      <c r="N55" s="84">
        <v>418</v>
      </c>
      <c r="O55" s="84">
        <v>151</v>
      </c>
      <c r="P55" s="84">
        <v>95</v>
      </c>
    </row>
    <row r="56" spans="2:16" x14ac:dyDescent="0.25">
      <c r="B56" s="84" t="s">
        <v>205</v>
      </c>
      <c r="C56" s="84" t="s">
        <v>206</v>
      </c>
      <c r="D56" s="84" t="s">
        <v>105</v>
      </c>
      <c r="E56" s="84">
        <v>1</v>
      </c>
      <c r="F56" s="84">
        <v>1</v>
      </c>
      <c r="G56" s="84">
        <v>11</v>
      </c>
      <c r="H56" s="84">
        <v>29975</v>
      </c>
      <c r="I56" s="84">
        <v>53</v>
      </c>
      <c r="J56" s="84">
        <v>24</v>
      </c>
      <c r="K56" s="84"/>
      <c r="L56" s="84" t="s">
        <v>110</v>
      </c>
      <c r="M56" s="84">
        <v>4</v>
      </c>
      <c r="N56" s="84">
        <v>510</v>
      </c>
      <c r="O56" s="84">
        <v>196</v>
      </c>
      <c r="P56" s="84">
        <v>61</v>
      </c>
    </row>
    <row r="57" spans="2:16" x14ac:dyDescent="0.25">
      <c r="B57" s="84" t="s">
        <v>207</v>
      </c>
      <c r="C57" s="84" t="s">
        <v>208</v>
      </c>
      <c r="D57" s="84" t="s">
        <v>125</v>
      </c>
      <c r="E57" s="84">
        <v>2</v>
      </c>
      <c r="F57" s="84">
        <v>1</v>
      </c>
      <c r="G57" s="84">
        <v>6</v>
      </c>
      <c r="H57" s="84">
        <v>29905</v>
      </c>
      <c r="I57" s="84">
        <v>89</v>
      </c>
      <c r="J57" s="84">
        <v>4</v>
      </c>
      <c r="K57" s="84" t="s">
        <v>109</v>
      </c>
      <c r="L57" s="84" t="s">
        <v>141</v>
      </c>
      <c r="M57" s="84">
        <v>4</v>
      </c>
      <c r="N57" s="84">
        <v>548</v>
      </c>
      <c r="O57" s="84">
        <v>176</v>
      </c>
      <c r="P57" s="84">
        <v>84</v>
      </c>
    </row>
    <row r="58" spans="2:16" x14ac:dyDescent="0.25">
      <c r="B58" s="84" t="s">
        <v>106</v>
      </c>
      <c r="C58" s="84" t="s">
        <v>209</v>
      </c>
      <c r="D58" s="84" t="s">
        <v>108</v>
      </c>
      <c r="E58" s="84">
        <v>3</v>
      </c>
      <c r="F58" s="84">
        <v>1</v>
      </c>
      <c r="G58" s="84">
        <v>1</v>
      </c>
      <c r="H58" s="84">
        <v>29281</v>
      </c>
      <c r="I58" s="84">
        <v>127</v>
      </c>
      <c r="J58" s="84">
        <v>8</v>
      </c>
      <c r="K58" s="84" t="s">
        <v>109</v>
      </c>
      <c r="L58" s="84" t="s">
        <v>101</v>
      </c>
      <c r="M58" s="84">
        <v>0</v>
      </c>
      <c r="N58" s="84">
        <v>1446</v>
      </c>
      <c r="O58" s="84">
        <v>152</v>
      </c>
      <c r="P58" s="84">
        <v>78</v>
      </c>
    </row>
    <row r="59" spans="2:16" x14ac:dyDescent="0.25">
      <c r="B59" s="84" t="s">
        <v>199</v>
      </c>
      <c r="C59" s="84" t="s">
        <v>210</v>
      </c>
      <c r="D59" s="84" t="s">
        <v>125</v>
      </c>
      <c r="E59" s="84">
        <v>3</v>
      </c>
      <c r="F59" s="84">
        <v>1</v>
      </c>
      <c r="G59" s="84">
        <v>8</v>
      </c>
      <c r="H59" s="84">
        <v>30341</v>
      </c>
      <c r="I59" s="84">
        <v>194</v>
      </c>
      <c r="J59" s="84">
        <v>9</v>
      </c>
      <c r="K59" s="84" t="s">
        <v>100</v>
      </c>
      <c r="L59" s="84" t="s">
        <v>135</v>
      </c>
      <c r="M59" s="84">
        <v>4</v>
      </c>
      <c r="N59" s="84">
        <v>1872</v>
      </c>
      <c r="O59" s="84">
        <v>151</v>
      </c>
      <c r="P59" s="84">
        <v>74</v>
      </c>
    </row>
    <row r="60" spans="2:16" x14ac:dyDescent="0.25">
      <c r="B60" s="84" t="s">
        <v>211</v>
      </c>
      <c r="C60" s="84" t="s">
        <v>212</v>
      </c>
      <c r="D60" s="84" t="s">
        <v>108</v>
      </c>
      <c r="E60" s="84">
        <v>3</v>
      </c>
      <c r="F60" s="84">
        <v>4</v>
      </c>
      <c r="G60" s="84">
        <v>12</v>
      </c>
      <c r="H60" s="84">
        <v>29470</v>
      </c>
      <c r="I60" s="84">
        <v>179</v>
      </c>
      <c r="J60" s="84">
        <v>27</v>
      </c>
      <c r="K60" s="84" t="s">
        <v>138</v>
      </c>
      <c r="L60" s="84" t="s">
        <v>114</v>
      </c>
      <c r="M60" s="84">
        <v>2</v>
      </c>
      <c r="N60" s="84">
        <v>288</v>
      </c>
      <c r="O60" s="84">
        <v>153</v>
      </c>
      <c r="P60" s="84">
        <v>64</v>
      </c>
    </row>
    <row r="61" spans="2:16" x14ac:dyDescent="0.25">
      <c r="B61" s="84" t="s">
        <v>213</v>
      </c>
      <c r="C61" s="84" t="s">
        <v>104</v>
      </c>
      <c r="D61" s="84" t="s">
        <v>125</v>
      </c>
      <c r="E61" s="84">
        <v>3</v>
      </c>
      <c r="F61" s="84">
        <v>2</v>
      </c>
      <c r="G61" s="84">
        <v>7</v>
      </c>
      <c r="H61" s="84">
        <v>30716</v>
      </c>
      <c r="I61" s="84">
        <v>186</v>
      </c>
      <c r="J61" s="84">
        <v>25</v>
      </c>
      <c r="K61" s="84" t="s">
        <v>100</v>
      </c>
      <c r="L61" s="84" t="s">
        <v>166</v>
      </c>
      <c r="M61" s="84">
        <v>0</v>
      </c>
      <c r="N61" s="84">
        <v>395</v>
      </c>
      <c r="O61" s="84">
        <v>183</v>
      </c>
      <c r="P61" s="84">
        <v>69</v>
      </c>
    </row>
    <row r="62" spans="2:16" x14ac:dyDescent="0.25">
      <c r="B62" s="84" t="s">
        <v>214</v>
      </c>
      <c r="C62" s="84" t="s">
        <v>193</v>
      </c>
      <c r="D62" s="84" t="s">
        <v>99</v>
      </c>
      <c r="E62" s="84">
        <v>3</v>
      </c>
      <c r="F62" s="84">
        <v>1</v>
      </c>
      <c r="G62" s="84">
        <v>2</v>
      </c>
      <c r="H62" s="84">
        <v>29973</v>
      </c>
      <c r="I62" s="84">
        <v>66</v>
      </c>
      <c r="J62" s="84">
        <v>5</v>
      </c>
      <c r="K62" s="84" t="s">
        <v>138</v>
      </c>
      <c r="L62" s="84" t="s">
        <v>141</v>
      </c>
      <c r="M62" s="84">
        <v>2</v>
      </c>
      <c r="N62" s="84">
        <v>906</v>
      </c>
      <c r="O62" s="84">
        <v>181</v>
      </c>
      <c r="P62" s="84">
        <v>79</v>
      </c>
    </row>
    <row r="63" spans="2:16" x14ac:dyDescent="0.25">
      <c r="B63" s="84" t="s">
        <v>215</v>
      </c>
      <c r="C63" s="84" t="s">
        <v>216</v>
      </c>
      <c r="D63" s="84" t="s">
        <v>108</v>
      </c>
      <c r="E63" s="84">
        <v>3</v>
      </c>
      <c r="F63" s="84">
        <v>1</v>
      </c>
      <c r="G63" s="84">
        <v>5</v>
      </c>
      <c r="H63" s="84">
        <v>29779</v>
      </c>
      <c r="I63" s="84">
        <v>8</v>
      </c>
      <c r="J63" s="84">
        <v>22</v>
      </c>
      <c r="K63" s="84" t="s">
        <v>100</v>
      </c>
      <c r="L63" s="84" t="s">
        <v>166</v>
      </c>
      <c r="M63" s="84">
        <v>4</v>
      </c>
      <c r="N63" s="84">
        <v>1006</v>
      </c>
      <c r="O63" s="84">
        <v>161</v>
      </c>
      <c r="P63" s="84">
        <v>46</v>
      </c>
    </row>
    <row r="64" spans="2:16" x14ac:dyDescent="0.25">
      <c r="B64" s="84" t="s">
        <v>217</v>
      </c>
      <c r="C64" s="84" t="s">
        <v>158</v>
      </c>
      <c r="D64" s="84" t="s">
        <v>99</v>
      </c>
      <c r="E64" s="84">
        <v>2</v>
      </c>
      <c r="F64" s="84">
        <v>2</v>
      </c>
      <c r="G64" s="84">
        <v>8</v>
      </c>
      <c r="H64" s="84">
        <v>30962</v>
      </c>
      <c r="I64" s="84">
        <v>6</v>
      </c>
      <c r="J64" s="84">
        <v>12</v>
      </c>
      <c r="K64" s="84" t="s">
        <v>113</v>
      </c>
      <c r="L64" s="84" t="s">
        <v>101</v>
      </c>
      <c r="M64" s="84">
        <v>1</v>
      </c>
      <c r="N64" s="84">
        <v>1220</v>
      </c>
      <c r="O64" s="84">
        <v>194</v>
      </c>
      <c r="P64" s="84">
        <v>73</v>
      </c>
    </row>
    <row r="65" spans="2:16" x14ac:dyDescent="0.25">
      <c r="B65" s="84" t="s">
        <v>218</v>
      </c>
      <c r="C65" s="84" t="s">
        <v>219</v>
      </c>
      <c r="D65" s="84" t="s">
        <v>99</v>
      </c>
      <c r="E65" s="84">
        <v>2</v>
      </c>
      <c r="F65" s="84">
        <v>2</v>
      </c>
      <c r="G65" s="84">
        <v>1</v>
      </c>
      <c r="H65" s="84">
        <v>30553</v>
      </c>
      <c r="I65" s="84">
        <v>147</v>
      </c>
      <c r="J65" s="84">
        <v>21</v>
      </c>
      <c r="K65" s="84" t="s">
        <v>100</v>
      </c>
      <c r="L65" s="84" t="s">
        <v>128</v>
      </c>
      <c r="M65" s="84">
        <v>2</v>
      </c>
      <c r="N65" s="84">
        <v>1313</v>
      </c>
      <c r="O65" s="84">
        <v>186</v>
      </c>
      <c r="P65" s="84">
        <v>73</v>
      </c>
    </row>
    <row r="66" spans="2:16" x14ac:dyDescent="0.25">
      <c r="B66" s="84" t="s">
        <v>205</v>
      </c>
      <c r="C66" s="84" t="s">
        <v>220</v>
      </c>
      <c r="D66" s="84" t="s">
        <v>125</v>
      </c>
      <c r="E66" s="84">
        <v>3</v>
      </c>
      <c r="F66" s="84">
        <v>1</v>
      </c>
      <c r="G66" s="84">
        <v>13</v>
      </c>
      <c r="H66" s="84">
        <v>30568</v>
      </c>
      <c r="I66" s="84">
        <v>104</v>
      </c>
      <c r="J66" s="84">
        <v>2</v>
      </c>
      <c r="K66" s="84" t="s">
        <v>100</v>
      </c>
      <c r="L66" s="84" t="s">
        <v>101</v>
      </c>
      <c r="M66" s="84">
        <v>1</v>
      </c>
      <c r="N66" s="84">
        <v>1350</v>
      </c>
      <c r="O66" s="84">
        <v>166</v>
      </c>
      <c r="P66" s="84">
        <v>50</v>
      </c>
    </row>
    <row r="67" spans="2:16" x14ac:dyDescent="0.25">
      <c r="B67" s="84" t="s">
        <v>221</v>
      </c>
      <c r="C67" s="84" t="s">
        <v>222</v>
      </c>
      <c r="D67" s="84" t="s">
        <v>108</v>
      </c>
      <c r="E67" s="84">
        <v>1</v>
      </c>
      <c r="F67" s="84">
        <v>2</v>
      </c>
      <c r="G67" s="84">
        <v>8</v>
      </c>
      <c r="H67" s="84">
        <v>30169</v>
      </c>
      <c r="I67" s="84">
        <v>11</v>
      </c>
      <c r="J67" s="84">
        <v>14</v>
      </c>
      <c r="K67" s="84" t="s">
        <v>109</v>
      </c>
      <c r="L67" s="84" t="s">
        <v>128</v>
      </c>
      <c r="M67" s="84">
        <v>3</v>
      </c>
      <c r="N67" s="84">
        <v>1614</v>
      </c>
      <c r="O67" s="84">
        <v>192</v>
      </c>
      <c r="P67" s="84">
        <v>67</v>
      </c>
    </row>
    <row r="68" spans="2:16" x14ac:dyDescent="0.25">
      <c r="B68" s="84" t="s">
        <v>223</v>
      </c>
      <c r="C68" s="84" t="s">
        <v>143</v>
      </c>
      <c r="D68" s="84" t="s">
        <v>99</v>
      </c>
      <c r="E68" s="84">
        <v>3</v>
      </c>
      <c r="F68" s="84">
        <v>2</v>
      </c>
      <c r="G68" s="84">
        <v>9</v>
      </c>
      <c r="H68" s="84">
        <v>30282</v>
      </c>
      <c r="I68" s="84">
        <v>122</v>
      </c>
      <c r="J68" s="84">
        <v>2</v>
      </c>
      <c r="K68" s="84" t="s">
        <v>138</v>
      </c>
      <c r="L68" s="84" t="s">
        <v>128</v>
      </c>
      <c r="M68" s="84">
        <v>1</v>
      </c>
      <c r="N68" s="84">
        <v>1971</v>
      </c>
      <c r="O68" s="84">
        <v>161</v>
      </c>
      <c r="P68" s="84">
        <v>95</v>
      </c>
    </row>
    <row r="69" spans="2:16" x14ac:dyDescent="0.25">
      <c r="B69" s="84" t="s">
        <v>155</v>
      </c>
      <c r="C69" s="84" t="s">
        <v>224</v>
      </c>
      <c r="D69" s="84" t="s">
        <v>108</v>
      </c>
      <c r="E69" s="84">
        <v>3</v>
      </c>
      <c r="F69" s="84">
        <v>2</v>
      </c>
      <c r="G69" s="84">
        <v>3</v>
      </c>
      <c r="H69" s="84">
        <v>30372</v>
      </c>
      <c r="I69" s="84">
        <v>182</v>
      </c>
      <c r="J69" s="84">
        <v>23</v>
      </c>
      <c r="K69" s="84" t="s">
        <v>113</v>
      </c>
      <c r="L69" s="84" t="s">
        <v>166</v>
      </c>
      <c r="M69" s="84">
        <v>3</v>
      </c>
      <c r="N69" s="84">
        <v>412</v>
      </c>
      <c r="O69" s="84">
        <v>180</v>
      </c>
      <c r="P69" s="84">
        <v>80</v>
      </c>
    </row>
    <row r="70" spans="2:16" x14ac:dyDescent="0.25">
      <c r="B70" s="84" t="s">
        <v>225</v>
      </c>
      <c r="C70" s="84" t="s">
        <v>226</v>
      </c>
      <c r="D70" s="84" t="s">
        <v>108</v>
      </c>
      <c r="E70" s="84">
        <v>2</v>
      </c>
      <c r="F70" s="84">
        <v>1</v>
      </c>
      <c r="G70" s="84">
        <v>1</v>
      </c>
      <c r="H70" s="84">
        <v>31048</v>
      </c>
      <c r="I70" s="84">
        <v>113</v>
      </c>
      <c r="J70" s="84">
        <v>28</v>
      </c>
      <c r="K70" s="84" t="s">
        <v>109</v>
      </c>
      <c r="L70" s="84" t="s">
        <v>128</v>
      </c>
      <c r="M70" s="84">
        <v>2</v>
      </c>
      <c r="N70" s="84">
        <v>1353</v>
      </c>
      <c r="O70" s="84">
        <v>174</v>
      </c>
      <c r="P70" s="84">
        <v>47</v>
      </c>
    </row>
    <row r="71" spans="2:16" x14ac:dyDescent="0.25">
      <c r="B71" s="84" t="s">
        <v>227</v>
      </c>
      <c r="C71" s="84" t="s">
        <v>228</v>
      </c>
      <c r="D71" s="84" t="s">
        <v>99</v>
      </c>
      <c r="E71" s="84">
        <v>1</v>
      </c>
      <c r="F71" s="84">
        <v>4</v>
      </c>
      <c r="G71" s="84">
        <v>12</v>
      </c>
      <c r="H71" s="84">
        <v>30453</v>
      </c>
      <c r="I71" s="84">
        <v>162</v>
      </c>
      <c r="J71" s="84">
        <v>0</v>
      </c>
      <c r="K71" s="84" t="s">
        <v>138</v>
      </c>
      <c r="L71" s="84" t="s">
        <v>128</v>
      </c>
      <c r="M71" s="84">
        <v>3</v>
      </c>
      <c r="N71" s="84">
        <v>1372</v>
      </c>
      <c r="O71" s="84">
        <v>178</v>
      </c>
      <c r="P71" s="84">
        <v>88</v>
      </c>
    </row>
    <row r="72" spans="2:16" x14ac:dyDescent="0.25">
      <c r="B72" s="84" t="s">
        <v>199</v>
      </c>
      <c r="C72" s="84" t="s">
        <v>229</v>
      </c>
      <c r="D72" s="84" t="s">
        <v>105</v>
      </c>
      <c r="E72" s="84">
        <v>3</v>
      </c>
      <c r="F72" s="84">
        <v>4</v>
      </c>
      <c r="G72" s="84">
        <v>5</v>
      </c>
      <c r="H72" s="84">
        <v>30603</v>
      </c>
      <c r="I72" s="84">
        <v>134</v>
      </c>
      <c r="J72" s="84">
        <v>1</v>
      </c>
      <c r="K72" s="84" t="s">
        <v>109</v>
      </c>
      <c r="L72" s="84" t="s">
        <v>101</v>
      </c>
      <c r="M72" s="84">
        <v>4</v>
      </c>
      <c r="N72" s="84">
        <v>555</v>
      </c>
      <c r="O72" s="84">
        <v>194</v>
      </c>
      <c r="P72" s="84">
        <v>74</v>
      </c>
    </row>
    <row r="73" spans="2:16" x14ac:dyDescent="0.25">
      <c r="B73" s="84" t="s">
        <v>230</v>
      </c>
      <c r="C73" s="84" t="s">
        <v>231</v>
      </c>
      <c r="D73" s="84" t="s">
        <v>105</v>
      </c>
      <c r="E73" s="84">
        <v>3</v>
      </c>
      <c r="F73" s="84">
        <v>2</v>
      </c>
      <c r="G73" s="84">
        <v>10</v>
      </c>
      <c r="H73" s="84">
        <v>29273</v>
      </c>
      <c r="I73" s="84">
        <v>115</v>
      </c>
      <c r="J73" s="84">
        <v>6</v>
      </c>
      <c r="K73" s="84" t="s">
        <v>109</v>
      </c>
      <c r="L73" s="84" t="s">
        <v>114</v>
      </c>
      <c r="M73" s="84">
        <v>2</v>
      </c>
      <c r="N73" s="84">
        <v>1205</v>
      </c>
      <c r="O73" s="84">
        <v>176</v>
      </c>
      <c r="P73" s="84">
        <v>64</v>
      </c>
    </row>
    <row r="74" spans="2:16" x14ac:dyDescent="0.25">
      <c r="B74" s="84" t="s">
        <v>232</v>
      </c>
      <c r="C74" s="84" t="s">
        <v>233</v>
      </c>
      <c r="D74" s="84" t="s">
        <v>105</v>
      </c>
      <c r="E74" s="84">
        <v>3</v>
      </c>
      <c r="F74" s="84">
        <v>4</v>
      </c>
      <c r="G74" s="84">
        <v>6</v>
      </c>
      <c r="H74" s="84">
        <v>29740</v>
      </c>
      <c r="I74" s="84">
        <v>159</v>
      </c>
      <c r="J74" s="84">
        <v>10</v>
      </c>
      <c r="K74" s="84" t="s">
        <v>100</v>
      </c>
      <c r="L74" s="84" t="s">
        <v>110</v>
      </c>
      <c r="M74" s="84">
        <v>1</v>
      </c>
      <c r="N74" s="84">
        <v>1482</v>
      </c>
      <c r="O74" s="84">
        <v>168</v>
      </c>
      <c r="P74" s="84">
        <v>63</v>
      </c>
    </row>
    <row r="75" spans="2:16" x14ac:dyDescent="0.25">
      <c r="B75" s="84" t="s">
        <v>234</v>
      </c>
      <c r="C75" s="84" t="s">
        <v>158</v>
      </c>
      <c r="D75" s="84" t="s">
        <v>108</v>
      </c>
      <c r="E75" s="84">
        <v>3</v>
      </c>
      <c r="F75" s="84">
        <v>3</v>
      </c>
      <c r="G75" s="84">
        <v>4</v>
      </c>
      <c r="H75" s="84">
        <v>29829</v>
      </c>
      <c r="I75" s="84">
        <v>105</v>
      </c>
      <c r="J75" s="84">
        <v>18</v>
      </c>
      <c r="K75" s="84" t="s">
        <v>100</v>
      </c>
      <c r="L75" s="84" t="s">
        <v>166</v>
      </c>
      <c r="M75" s="84">
        <v>4</v>
      </c>
      <c r="N75" s="84">
        <v>1558</v>
      </c>
      <c r="O75" s="84">
        <v>189</v>
      </c>
      <c r="P75" s="84">
        <v>66</v>
      </c>
    </row>
    <row r="76" spans="2:16" x14ac:dyDescent="0.25">
      <c r="B76" s="84" t="s">
        <v>129</v>
      </c>
      <c r="C76" s="84" t="s">
        <v>235</v>
      </c>
      <c r="D76" s="84" t="s">
        <v>108</v>
      </c>
      <c r="E76" s="84">
        <v>2</v>
      </c>
      <c r="F76" s="84">
        <v>1</v>
      </c>
      <c r="G76" s="84">
        <v>4</v>
      </c>
      <c r="H76" s="84">
        <v>29571</v>
      </c>
      <c r="I76" s="84">
        <v>153</v>
      </c>
      <c r="J76" s="84">
        <v>9</v>
      </c>
      <c r="K76" s="84"/>
      <c r="L76" s="84" t="s">
        <v>110</v>
      </c>
      <c r="M76" s="84">
        <v>1</v>
      </c>
      <c r="N76" s="84">
        <v>339</v>
      </c>
      <c r="O76" s="84">
        <v>191</v>
      </c>
      <c r="P76" s="84">
        <v>62</v>
      </c>
    </row>
    <row r="77" spans="2:16" x14ac:dyDescent="0.25">
      <c r="B77" s="84" t="s">
        <v>178</v>
      </c>
      <c r="C77" s="84" t="s">
        <v>236</v>
      </c>
      <c r="D77" s="84" t="s">
        <v>125</v>
      </c>
      <c r="E77" s="84">
        <v>1</v>
      </c>
      <c r="F77" s="84">
        <v>3</v>
      </c>
      <c r="G77" s="84">
        <v>9</v>
      </c>
      <c r="H77" s="84">
        <v>30453</v>
      </c>
      <c r="I77" s="84">
        <v>44</v>
      </c>
      <c r="J77" s="84">
        <v>2</v>
      </c>
      <c r="K77" s="84" t="s">
        <v>100</v>
      </c>
      <c r="L77" s="84" t="s">
        <v>166</v>
      </c>
      <c r="M77" s="84">
        <v>1</v>
      </c>
      <c r="N77" s="84">
        <v>435</v>
      </c>
      <c r="O77" s="84">
        <v>154</v>
      </c>
      <c r="P77" s="84">
        <v>98</v>
      </c>
    </row>
    <row r="78" spans="2:16" x14ac:dyDescent="0.25">
      <c r="B78" s="84" t="s">
        <v>169</v>
      </c>
      <c r="C78" s="84" t="s">
        <v>216</v>
      </c>
      <c r="D78" s="84" t="s">
        <v>105</v>
      </c>
      <c r="E78" s="84">
        <v>2</v>
      </c>
      <c r="F78" s="84">
        <v>2</v>
      </c>
      <c r="G78" s="84">
        <v>7</v>
      </c>
      <c r="H78" s="84">
        <v>30641</v>
      </c>
      <c r="I78" s="84">
        <v>185</v>
      </c>
      <c r="J78" s="84">
        <v>2</v>
      </c>
      <c r="K78" s="84" t="s">
        <v>109</v>
      </c>
      <c r="L78" s="84" t="s">
        <v>101</v>
      </c>
      <c r="M78" s="84">
        <v>3</v>
      </c>
      <c r="N78" s="84">
        <v>599</v>
      </c>
      <c r="O78" s="84">
        <v>181</v>
      </c>
      <c r="P78" s="84">
        <v>76</v>
      </c>
    </row>
    <row r="79" spans="2:16" x14ac:dyDescent="0.25">
      <c r="B79" s="84" t="s">
        <v>237</v>
      </c>
      <c r="C79" s="84" t="s">
        <v>238</v>
      </c>
      <c r="D79" s="84" t="s">
        <v>99</v>
      </c>
      <c r="E79" s="84">
        <v>3</v>
      </c>
      <c r="F79" s="84">
        <v>4</v>
      </c>
      <c r="G79" s="84">
        <v>2</v>
      </c>
      <c r="H79" s="84">
        <v>30489</v>
      </c>
      <c r="I79" s="84">
        <v>97</v>
      </c>
      <c r="J79" s="84">
        <v>4</v>
      </c>
      <c r="K79" s="84" t="s">
        <v>109</v>
      </c>
      <c r="L79" s="84" t="s">
        <v>114</v>
      </c>
      <c r="M79" s="84">
        <v>4</v>
      </c>
      <c r="N79" s="84">
        <v>625</v>
      </c>
      <c r="O79" s="84">
        <v>176</v>
      </c>
      <c r="P79" s="84">
        <v>75</v>
      </c>
    </row>
    <row r="80" spans="2:16" x14ac:dyDescent="0.25">
      <c r="B80" s="84" t="s">
        <v>239</v>
      </c>
      <c r="C80" s="84" t="s">
        <v>240</v>
      </c>
      <c r="D80" s="84" t="s">
        <v>99</v>
      </c>
      <c r="E80" s="84">
        <v>2</v>
      </c>
      <c r="F80" s="84">
        <v>3</v>
      </c>
      <c r="G80" s="84">
        <v>1</v>
      </c>
      <c r="H80" s="84">
        <v>29743</v>
      </c>
      <c r="I80" s="84">
        <v>128</v>
      </c>
      <c r="J80" s="84">
        <v>25</v>
      </c>
      <c r="K80" s="84" t="s">
        <v>109</v>
      </c>
      <c r="L80" s="84" t="s">
        <v>141</v>
      </c>
      <c r="M80" s="84">
        <v>4</v>
      </c>
      <c r="N80" s="84">
        <v>843</v>
      </c>
      <c r="O80" s="84">
        <v>160</v>
      </c>
      <c r="P80" s="84">
        <v>108</v>
      </c>
    </row>
    <row r="81" spans="2:16" x14ac:dyDescent="0.25">
      <c r="B81" s="84" t="s">
        <v>241</v>
      </c>
      <c r="C81" s="84" t="s">
        <v>212</v>
      </c>
      <c r="D81" s="84" t="s">
        <v>105</v>
      </c>
      <c r="E81" s="84">
        <v>1</v>
      </c>
      <c r="F81" s="84">
        <v>3</v>
      </c>
      <c r="G81" s="84">
        <v>5</v>
      </c>
      <c r="H81" s="84">
        <v>30698</v>
      </c>
      <c r="I81" s="84">
        <v>181</v>
      </c>
      <c r="J81" s="84">
        <v>4</v>
      </c>
      <c r="K81" s="84" t="s">
        <v>100</v>
      </c>
      <c r="L81" s="84" t="s">
        <v>110</v>
      </c>
      <c r="M81" s="84">
        <v>1</v>
      </c>
      <c r="N81" s="84">
        <v>868</v>
      </c>
      <c r="O81" s="84">
        <v>154</v>
      </c>
      <c r="P81" s="84">
        <v>90</v>
      </c>
    </row>
    <row r="82" spans="2:16" x14ac:dyDescent="0.25">
      <c r="B82" s="84" t="s">
        <v>242</v>
      </c>
      <c r="C82" s="84" t="s">
        <v>243</v>
      </c>
      <c r="D82" s="84" t="s">
        <v>108</v>
      </c>
      <c r="E82" s="84">
        <v>1</v>
      </c>
      <c r="F82" s="84">
        <v>4</v>
      </c>
      <c r="G82" s="84">
        <v>7</v>
      </c>
      <c r="H82" s="84">
        <v>29514</v>
      </c>
      <c r="I82" s="84">
        <v>131</v>
      </c>
      <c r="J82" s="84">
        <v>5</v>
      </c>
      <c r="K82" s="84" t="s">
        <v>100</v>
      </c>
      <c r="L82" s="84" t="s">
        <v>128</v>
      </c>
      <c r="M82" s="84">
        <v>0</v>
      </c>
      <c r="N82" s="84">
        <v>961</v>
      </c>
      <c r="O82" s="84">
        <v>192</v>
      </c>
      <c r="P82" s="84">
        <v>84</v>
      </c>
    </row>
    <row r="83" spans="2:16" x14ac:dyDescent="0.25">
      <c r="B83" s="84" t="s">
        <v>136</v>
      </c>
      <c r="C83" s="84" t="s">
        <v>151</v>
      </c>
      <c r="D83" s="84" t="s">
        <v>108</v>
      </c>
      <c r="E83" s="84">
        <v>1</v>
      </c>
      <c r="F83" s="84">
        <v>4</v>
      </c>
      <c r="G83" s="84">
        <v>1</v>
      </c>
      <c r="H83" s="84">
        <v>29904</v>
      </c>
      <c r="I83" s="84">
        <v>174</v>
      </c>
      <c r="J83" s="84">
        <v>4</v>
      </c>
      <c r="K83" s="84" t="s">
        <v>109</v>
      </c>
      <c r="L83" s="84" t="s">
        <v>114</v>
      </c>
      <c r="M83" s="84">
        <v>3</v>
      </c>
      <c r="N83" s="84">
        <v>1106</v>
      </c>
      <c r="O83" s="84">
        <v>165</v>
      </c>
      <c r="P83" s="84">
        <v>48</v>
      </c>
    </row>
    <row r="84" spans="2:16" x14ac:dyDescent="0.25">
      <c r="B84" s="84" t="s">
        <v>244</v>
      </c>
      <c r="C84" s="84" t="s">
        <v>208</v>
      </c>
      <c r="D84" s="84" t="s">
        <v>99</v>
      </c>
      <c r="E84" s="84">
        <v>2</v>
      </c>
      <c r="F84" s="84">
        <v>1</v>
      </c>
      <c r="G84" s="84">
        <v>7</v>
      </c>
      <c r="H84" s="84">
        <v>30659</v>
      </c>
      <c r="I84" s="84">
        <v>109</v>
      </c>
      <c r="J84" s="84">
        <v>18</v>
      </c>
      <c r="K84" s="84" t="s">
        <v>100</v>
      </c>
      <c r="L84" s="84" t="s">
        <v>110</v>
      </c>
      <c r="M84" s="84">
        <v>0</v>
      </c>
      <c r="N84" s="84">
        <v>1228</v>
      </c>
      <c r="O84" s="84">
        <v>151</v>
      </c>
      <c r="P84" s="84">
        <v>46</v>
      </c>
    </row>
    <row r="85" spans="2:16" x14ac:dyDescent="0.25">
      <c r="B85" s="84" t="s">
        <v>245</v>
      </c>
      <c r="C85" s="84" t="s">
        <v>246</v>
      </c>
      <c r="D85" s="84" t="s">
        <v>105</v>
      </c>
      <c r="E85" s="84">
        <v>1</v>
      </c>
      <c r="F85" s="84">
        <v>3</v>
      </c>
      <c r="G85" s="84">
        <v>0</v>
      </c>
      <c r="H85" s="84">
        <v>30760</v>
      </c>
      <c r="I85" s="84">
        <v>27</v>
      </c>
      <c r="J85" s="84">
        <v>9</v>
      </c>
      <c r="K85" s="84" t="s">
        <v>100</v>
      </c>
      <c r="L85" s="84" t="s">
        <v>110</v>
      </c>
      <c r="M85" s="84">
        <v>0</v>
      </c>
      <c r="N85" s="84">
        <v>1454</v>
      </c>
      <c r="O85" s="84">
        <v>181</v>
      </c>
      <c r="P85" s="84">
        <v>92</v>
      </c>
    </row>
    <row r="86" spans="2:16" x14ac:dyDescent="0.25">
      <c r="B86" s="84" t="s">
        <v>225</v>
      </c>
      <c r="C86" s="84" t="s">
        <v>247</v>
      </c>
      <c r="D86" s="84" t="s">
        <v>108</v>
      </c>
      <c r="E86" s="84">
        <v>1</v>
      </c>
      <c r="F86" s="84">
        <v>4</v>
      </c>
      <c r="G86" s="84">
        <v>9</v>
      </c>
      <c r="H86" s="84">
        <v>30951</v>
      </c>
      <c r="I86" s="84">
        <v>30</v>
      </c>
      <c r="J86" s="84">
        <v>29</v>
      </c>
      <c r="K86" s="84" t="s">
        <v>138</v>
      </c>
      <c r="L86" s="84" t="s">
        <v>128</v>
      </c>
      <c r="M86" s="84">
        <v>3</v>
      </c>
      <c r="N86" s="84">
        <v>1466</v>
      </c>
      <c r="O86" s="84">
        <v>161</v>
      </c>
      <c r="P86" s="84">
        <v>45</v>
      </c>
    </row>
    <row r="87" spans="2:16" x14ac:dyDescent="0.25">
      <c r="B87" s="84" t="s">
        <v>248</v>
      </c>
      <c r="C87" s="84" t="s">
        <v>200</v>
      </c>
      <c r="D87" s="84" t="s">
        <v>99</v>
      </c>
      <c r="E87" s="84">
        <v>1</v>
      </c>
      <c r="F87" s="84">
        <v>3</v>
      </c>
      <c r="G87" s="84">
        <v>9</v>
      </c>
      <c r="H87" s="84">
        <v>30195</v>
      </c>
      <c r="I87" s="84">
        <v>198</v>
      </c>
      <c r="J87" s="84">
        <v>5</v>
      </c>
      <c r="K87" s="84" t="s">
        <v>109</v>
      </c>
      <c r="L87" s="84" t="s">
        <v>166</v>
      </c>
      <c r="M87" s="84">
        <v>3</v>
      </c>
      <c r="N87" s="84">
        <v>1471</v>
      </c>
      <c r="O87" s="84">
        <v>188</v>
      </c>
      <c r="P87" s="84">
        <v>93</v>
      </c>
    </row>
    <row r="88" spans="2:16" x14ac:dyDescent="0.25">
      <c r="B88" s="84" t="s">
        <v>189</v>
      </c>
      <c r="C88" s="84" t="s">
        <v>249</v>
      </c>
      <c r="D88" s="84" t="s">
        <v>105</v>
      </c>
      <c r="E88" s="84">
        <v>1</v>
      </c>
      <c r="F88" s="84">
        <v>4</v>
      </c>
      <c r="G88" s="84">
        <v>2</v>
      </c>
      <c r="H88" s="84">
        <v>30884</v>
      </c>
      <c r="I88" s="84">
        <v>80</v>
      </c>
      <c r="J88" s="84">
        <v>21</v>
      </c>
      <c r="K88" s="84" t="s">
        <v>109</v>
      </c>
      <c r="L88" s="84" t="s">
        <v>141</v>
      </c>
      <c r="M88" s="84">
        <v>2</v>
      </c>
      <c r="N88" s="84">
        <v>1626</v>
      </c>
      <c r="O88" s="84">
        <v>155</v>
      </c>
      <c r="P88" s="84">
        <v>85</v>
      </c>
    </row>
    <row r="89" spans="2:16" x14ac:dyDescent="0.25">
      <c r="B89" s="84" t="s">
        <v>250</v>
      </c>
      <c r="C89" s="84" t="s">
        <v>236</v>
      </c>
      <c r="D89" s="84" t="s">
        <v>125</v>
      </c>
      <c r="E89" s="84">
        <v>2</v>
      </c>
      <c r="F89" s="84">
        <v>4</v>
      </c>
      <c r="G89" s="84">
        <v>5</v>
      </c>
      <c r="H89" s="84">
        <v>30367</v>
      </c>
      <c r="I89" s="84">
        <v>53</v>
      </c>
      <c r="J89" s="84">
        <v>4</v>
      </c>
      <c r="K89" s="84" t="s">
        <v>100</v>
      </c>
      <c r="L89" s="84" t="s">
        <v>166</v>
      </c>
      <c r="M89" s="84">
        <v>3</v>
      </c>
      <c r="N89" s="84">
        <v>1709</v>
      </c>
      <c r="O89" s="84">
        <v>192</v>
      </c>
      <c r="P89" s="84">
        <v>90</v>
      </c>
    </row>
    <row r="90" spans="2:16" x14ac:dyDescent="0.25">
      <c r="B90" s="84" t="s">
        <v>115</v>
      </c>
      <c r="C90" s="84" t="s">
        <v>154</v>
      </c>
      <c r="D90" s="84" t="s">
        <v>108</v>
      </c>
      <c r="E90" s="84">
        <v>3</v>
      </c>
      <c r="F90" s="84">
        <v>1</v>
      </c>
      <c r="G90" s="84">
        <v>8</v>
      </c>
      <c r="H90" s="84">
        <v>30862</v>
      </c>
      <c r="I90" s="84">
        <v>80</v>
      </c>
      <c r="J90" s="84">
        <v>17</v>
      </c>
      <c r="K90" s="84" t="s">
        <v>109</v>
      </c>
      <c r="L90" s="84" t="s">
        <v>141</v>
      </c>
      <c r="M90" s="84">
        <v>1</v>
      </c>
      <c r="N90" s="84">
        <v>1743</v>
      </c>
      <c r="O90" s="84">
        <v>188</v>
      </c>
      <c r="P90" s="84">
        <v>108</v>
      </c>
    </row>
    <row r="91" spans="2:16" x14ac:dyDescent="0.25">
      <c r="B91" s="84" t="s">
        <v>251</v>
      </c>
      <c r="C91" s="84" t="s">
        <v>252</v>
      </c>
      <c r="D91" s="84" t="s">
        <v>125</v>
      </c>
      <c r="E91" s="84">
        <v>2</v>
      </c>
      <c r="F91" s="84">
        <v>2</v>
      </c>
      <c r="G91" s="84">
        <v>0</v>
      </c>
      <c r="H91" s="84">
        <v>30465</v>
      </c>
      <c r="I91" s="84">
        <v>143</v>
      </c>
      <c r="J91" s="84">
        <v>10</v>
      </c>
      <c r="K91" s="84" t="s">
        <v>113</v>
      </c>
      <c r="L91" s="84" t="s">
        <v>166</v>
      </c>
      <c r="M91" s="84">
        <v>3</v>
      </c>
      <c r="N91" s="84">
        <v>1782</v>
      </c>
      <c r="O91" s="84">
        <v>174</v>
      </c>
      <c r="P91" s="84">
        <v>97</v>
      </c>
    </row>
    <row r="92" spans="2:16" x14ac:dyDescent="0.25">
      <c r="B92" s="84" t="s">
        <v>245</v>
      </c>
      <c r="C92" s="84" t="s">
        <v>253</v>
      </c>
      <c r="D92" s="84" t="s">
        <v>105</v>
      </c>
      <c r="E92" s="84">
        <v>2</v>
      </c>
      <c r="F92" s="84">
        <v>2</v>
      </c>
      <c r="G92" s="84">
        <v>6</v>
      </c>
      <c r="H92" s="84">
        <v>29819</v>
      </c>
      <c r="I92" s="84">
        <v>118</v>
      </c>
      <c r="J92" s="84">
        <v>27</v>
      </c>
      <c r="K92" s="84" t="s">
        <v>100</v>
      </c>
      <c r="L92" s="84" t="s">
        <v>135</v>
      </c>
      <c r="M92" s="84">
        <v>1</v>
      </c>
      <c r="N92" s="84">
        <v>1812</v>
      </c>
      <c r="O92" s="84">
        <v>160</v>
      </c>
      <c r="P92" s="84">
        <v>100</v>
      </c>
    </row>
    <row r="93" spans="2:16" x14ac:dyDescent="0.25">
      <c r="B93" s="84" t="s">
        <v>119</v>
      </c>
      <c r="C93" s="84" t="s">
        <v>254</v>
      </c>
      <c r="D93" s="84" t="s">
        <v>99</v>
      </c>
      <c r="E93" s="84">
        <v>1</v>
      </c>
      <c r="F93" s="84">
        <v>4</v>
      </c>
      <c r="G93" s="84">
        <v>2</v>
      </c>
      <c r="H93" s="84">
        <v>29865</v>
      </c>
      <c r="I93" s="84">
        <v>83</v>
      </c>
      <c r="J93" s="84">
        <v>6</v>
      </c>
      <c r="K93" s="84" t="s">
        <v>109</v>
      </c>
      <c r="L93" s="84" t="s">
        <v>110</v>
      </c>
      <c r="M93" s="84">
        <v>4</v>
      </c>
      <c r="N93" s="84">
        <v>1822</v>
      </c>
      <c r="O93" s="84">
        <v>161</v>
      </c>
      <c r="P93" s="84">
        <v>58</v>
      </c>
    </row>
    <row r="94" spans="2:16" x14ac:dyDescent="0.25">
      <c r="B94" s="84" t="s">
        <v>234</v>
      </c>
      <c r="C94" s="84" t="s">
        <v>255</v>
      </c>
      <c r="D94" s="84" t="s">
        <v>108</v>
      </c>
      <c r="E94" s="84">
        <v>3</v>
      </c>
      <c r="F94" s="84">
        <v>2</v>
      </c>
      <c r="G94" s="84">
        <v>3</v>
      </c>
      <c r="H94" s="84">
        <v>30195</v>
      </c>
      <c r="I94" s="84">
        <v>126</v>
      </c>
      <c r="J94" s="84">
        <v>25</v>
      </c>
      <c r="K94" s="84" t="s">
        <v>100</v>
      </c>
      <c r="L94" s="84" t="s">
        <v>128</v>
      </c>
      <c r="M94" s="84">
        <v>1</v>
      </c>
      <c r="N94" s="84">
        <v>127</v>
      </c>
      <c r="O94" s="84">
        <v>151</v>
      </c>
      <c r="P94" s="84">
        <v>50</v>
      </c>
    </row>
    <row r="95" spans="2:16" x14ac:dyDescent="0.25">
      <c r="B95" s="84" t="s">
        <v>162</v>
      </c>
      <c r="C95" s="84" t="s">
        <v>256</v>
      </c>
      <c r="D95" s="84" t="s">
        <v>99</v>
      </c>
      <c r="E95" s="84">
        <v>1</v>
      </c>
      <c r="F95" s="84">
        <v>1</v>
      </c>
      <c r="G95" s="84">
        <v>5</v>
      </c>
      <c r="H95" s="84">
        <v>29728</v>
      </c>
      <c r="I95" s="84">
        <v>29</v>
      </c>
      <c r="J95" s="84">
        <v>0</v>
      </c>
      <c r="K95" s="84" t="s">
        <v>113</v>
      </c>
      <c r="L95" s="84" t="s">
        <v>135</v>
      </c>
      <c r="M95" s="84">
        <v>2</v>
      </c>
      <c r="N95" s="84">
        <v>233</v>
      </c>
      <c r="O95" s="84">
        <v>154</v>
      </c>
      <c r="P95" s="84">
        <v>100</v>
      </c>
    </row>
    <row r="96" spans="2:16" x14ac:dyDescent="0.25">
      <c r="B96" s="84" t="s">
        <v>257</v>
      </c>
      <c r="C96" s="84" t="s">
        <v>258</v>
      </c>
      <c r="D96" s="84" t="s">
        <v>99</v>
      </c>
      <c r="E96" s="84">
        <v>3</v>
      </c>
      <c r="F96" s="84">
        <v>1</v>
      </c>
      <c r="G96" s="84">
        <v>8</v>
      </c>
      <c r="H96" s="84">
        <v>30670</v>
      </c>
      <c r="I96" s="84">
        <v>152</v>
      </c>
      <c r="J96" s="84">
        <v>24</v>
      </c>
      <c r="K96" s="84" t="s">
        <v>100</v>
      </c>
      <c r="L96" s="84" t="s">
        <v>135</v>
      </c>
      <c r="M96" s="84">
        <v>0</v>
      </c>
      <c r="N96" s="84">
        <v>261</v>
      </c>
      <c r="O96" s="84">
        <v>184</v>
      </c>
      <c r="P96" s="84">
        <v>106</v>
      </c>
    </row>
    <row r="97" spans="2:16" x14ac:dyDescent="0.25">
      <c r="B97" s="84" t="s">
        <v>259</v>
      </c>
      <c r="C97" s="84" t="s">
        <v>226</v>
      </c>
      <c r="D97" s="84" t="s">
        <v>105</v>
      </c>
      <c r="E97" s="84">
        <v>3</v>
      </c>
      <c r="F97" s="84">
        <v>3</v>
      </c>
      <c r="G97" s="84">
        <v>10</v>
      </c>
      <c r="H97" s="84">
        <v>29891</v>
      </c>
      <c r="I97" s="84">
        <v>64</v>
      </c>
      <c r="J97" s="84">
        <v>7</v>
      </c>
      <c r="K97" s="84" t="s">
        <v>113</v>
      </c>
      <c r="L97" s="84" t="s">
        <v>166</v>
      </c>
      <c r="M97" s="84">
        <v>0</v>
      </c>
      <c r="N97" s="84">
        <v>347</v>
      </c>
      <c r="O97" s="84">
        <v>172</v>
      </c>
      <c r="P97" s="84">
        <v>81</v>
      </c>
    </row>
    <row r="98" spans="2:16" x14ac:dyDescent="0.25">
      <c r="B98" s="84" t="s">
        <v>260</v>
      </c>
      <c r="C98" s="84" t="s">
        <v>261</v>
      </c>
      <c r="D98" s="84" t="s">
        <v>99</v>
      </c>
      <c r="E98" s="84">
        <v>3</v>
      </c>
      <c r="F98" s="84">
        <v>2</v>
      </c>
      <c r="G98" s="84">
        <v>1</v>
      </c>
      <c r="H98" s="84">
        <v>30100</v>
      </c>
      <c r="I98" s="84">
        <v>128</v>
      </c>
      <c r="J98" s="84">
        <v>21</v>
      </c>
      <c r="K98" s="84" t="s">
        <v>100</v>
      </c>
      <c r="L98" s="84" t="s">
        <v>110</v>
      </c>
      <c r="M98" s="84">
        <v>2</v>
      </c>
      <c r="N98" s="84">
        <v>397</v>
      </c>
      <c r="O98" s="84">
        <v>156</v>
      </c>
      <c r="P98" s="84">
        <v>74</v>
      </c>
    </row>
    <row r="99" spans="2:16" x14ac:dyDescent="0.25">
      <c r="B99" s="84" t="s">
        <v>262</v>
      </c>
      <c r="C99" s="84" t="s">
        <v>263</v>
      </c>
      <c r="D99" s="84" t="s">
        <v>125</v>
      </c>
      <c r="E99" s="84">
        <v>3</v>
      </c>
      <c r="F99" s="84">
        <v>4</v>
      </c>
      <c r="G99" s="84">
        <v>1</v>
      </c>
      <c r="H99" s="84">
        <v>29315</v>
      </c>
      <c r="I99" s="84">
        <v>16</v>
      </c>
      <c r="J99" s="84">
        <v>21</v>
      </c>
      <c r="K99" s="84" t="s">
        <v>100</v>
      </c>
      <c r="L99" s="84" t="s">
        <v>101</v>
      </c>
      <c r="M99" s="84">
        <v>0</v>
      </c>
      <c r="N99" s="84">
        <v>433</v>
      </c>
      <c r="O99" s="84">
        <v>180</v>
      </c>
      <c r="P99" s="84">
        <v>70</v>
      </c>
    </row>
    <row r="100" spans="2:16" x14ac:dyDescent="0.25">
      <c r="B100" s="84" t="s">
        <v>242</v>
      </c>
      <c r="C100" s="84" t="s">
        <v>264</v>
      </c>
      <c r="D100" s="84" t="s">
        <v>108</v>
      </c>
      <c r="E100" s="84">
        <v>1</v>
      </c>
      <c r="F100" s="84">
        <v>4</v>
      </c>
      <c r="G100" s="84">
        <v>8</v>
      </c>
      <c r="H100" s="84">
        <v>29432</v>
      </c>
      <c r="I100" s="84">
        <v>179</v>
      </c>
      <c r="J100" s="84">
        <v>22</v>
      </c>
      <c r="K100" s="84" t="s">
        <v>138</v>
      </c>
      <c r="L100" s="84" t="s">
        <v>141</v>
      </c>
      <c r="M100" s="84">
        <v>3</v>
      </c>
      <c r="N100" s="84">
        <v>542</v>
      </c>
      <c r="O100" s="84">
        <v>177</v>
      </c>
      <c r="P100" s="84">
        <v>52</v>
      </c>
    </row>
    <row r="101" spans="2:16" x14ac:dyDescent="0.25">
      <c r="B101" s="84" t="s">
        <v>218</v>
      </c>
      <c r="C101" s="84" t="s">
        <v>197</v>
      </c>
      <c r="D101" s="84" t="s">
        <v>125</v>
      </c>
      <c r="E101" s="84">
        <v>3</v>
      </c>
      <c r="F101" s="84">
        <v>1</v>
      </c>
      <c r="G101" s="84">
        <v>2</v>
      </c>
      <c r="H101" s="84">
        <v>30231</v>
      </c>
      <c r="I101" s="84">
        <v>49</v>
      </c>
      <c r="J101" s="84">
        <v>26</v>
      </c>
      <c r="K101" s="84" t="s">
        <v>100</v>
      </c>
      <c r="L101" s="84" t="s">
        <v>110</v>
      </c>
      <c r="M101" s="84">
        <v>3</v>
      </c>
      <c r="N101" s="84">
        <v>623</v>
      </c>
      <c r="O101" s="84">
        <v>194</v>
      </c>
      <c r="P101" s="84">
        <v>52</v>
      </c>
    </row>
    <row r="102" spans="2:16" x14ac:dyDescent="0.25">
      <c r="B102" s="84" t="s">
        <v>265</v>
      </c>
      <c r="C102" s="84" t="s">
        <v>266</v>
      </c>
      <c r="D102" s="84" t="s">
        <v>125</v>
      </c>
      <c r="E102" s="84">
        <v>2</v>
      </c>
      <c r="F102" s="84">
        <v>2</v>
      </c>
      <c r="G102" s="84">
        <v>3</v>
      </c>
      <c r="H102" s="84">
        <v>31026</v>
      </c>
      <c r="I102" s="84">
        <v>43</v>
      </c>
      <c r="J102" s="84">
        <v>9</v>
      </c>
      <c r="K102" s="84" t="s">
        <v>113</v>
      </c>
      <c r="L102" s="84" t="s">
        <v>135</v>
      </c>
      <c r="M102" s="84">
        <v>2</v>
      </c>
      <c r="N102" s="84">
        <v>788</v>
      </c>
      <c r="O102" s="84">
        <v>150</v>
      </c>
      <c r="P102" s="84">
        <v>56</v>
      </c>
    </row>
    <row r="103" spans="2:16" x14ac:dyDescent="0.25">
      <c r="B103" s="84" t="s">
        <v>146</v>
      </c>
      <c r="C103" s="84" t="s">
        <v>195</v>
      </c>
      <c r="D103" s="84" t="s">
        <v>105</v>
      </c>
      <c r="E103" s="84">
        <v>2</v>
      </c>
      <c r="F103" s="84">
        <v>4</v>
      </c>
      <c r="G103" s="84">
        <v>5</v>
      </c>
      <c r="H103" s="84">
        <v>29268</v>
      </c>
      <c r="I103" s="84">
        <v>4</v>
      </c>
      <c r="J103" s="84">
        <v>14</v>
      </c>
      <c r="K103" s="84" t="s">
        <v>113</v>
      </c>
      <c r="L103" s="84" t="s">
        <v>128</v>
      </c>
      <c r="M103" s="84">
        <v>1</v>
      </c>
      <c r="N103" s="84">
        <v>838</v>
      </c>
      <c r="O103" s="84">
        <v>175</v>
      </c>
      <c r="P103" s="84">
        <v>109</v>
      </c>
    </row>
    <row r="104" spans="2:16" x14ac:dyDescent="0.25">
      <c r="B104" s="84" t="s">
        <v>159</v>
      </c>
      <c r="C104" s="84" t="s">
        <v>252</v>
      </c>
      <c r="D104" s="84" t="s">
        <v>105</v>
      </c>
      <c r="E104" s="84">
        <v>2</v>
      </c>
      <c r="F104" s="84">
        <v>1</v>
      </c>
      <c r="G104" s="84">
        <v>9</v>
      </c>
      <c r="H104" s="84">
        <v>30753</v>
      </c>
      <c r="I104" s="84">
        <v>169</v>
      </c>
      <c r="J104" s="84">
        <v>29</v>
      </c>
      <c r="K104" s="84"/>
      <c r="L104" s="84" t="s">
        <v>101</v>
      </c>
      <c r="M104" s="84">
        <v>2</v>
      </c>
      <c r="N104" s="84">
        <v>1019</v>
      </c>
      <c r="O104" s="84">
        <v>168</v>
      </c>
      <c r="P104" s="84">
        <v>86</v>
      </c>
    </row>
    <row r="105" spans="2:16" x14ac:dyDescent="0.25">
      <c r="B105" s="84" t="s">
        <v>267</v>
      </c>
      <c r="C105" s="84" t="s">
        <v>193</v>
      </c>
      <c r="D105" s="84" t="s">
        <v>125</v>
      </c>
      <c r="E105" s="84">
        <v>2</v>
      </c>
      <c r="F105" s="84">
        <v>1</v>
      </c>
      <c r="G105" s="84">
        <v>6</v>
      </c>
      <c r="H105" s="84">
        <v>29442</v>
      </c>
      <c r="I105" s="84">
        <v>106</v>
      </c>
      <c r="J105" s="84">
        <v>28</v>
      </c>
      <c r="K105" s="84"/>
      <c r="L105" s="84" t="s">
        <v>128</v>
      </c>
      <c r="M105" s="84">
        <v>4</v>
      </c>
      <c r="N105" s="84">
        <v>1059</v>
      </c>
      <c r="O105" s="84">
        <v>153</v>
      </c>
      <c r="P105" s="84">
        <v>106</v>
      </c>
    </row>
    <row r="106" spans="2:16" x14ac:dyDescent="0.25">
      <c r="B106" s="84" t="s">
        <v>153</v>
      </c>
      <c r="C106" s="84" t="s">
        <v>268</v>
      </c>
      <c r="D106" s="84" t="s">
        <v>125</v>
      </c>
      <c r="E106" s="84">
        <v>1</v>
      </c>
      <c r="F106" s="84">
        <v>2</v>
      </c>
      <c r="G106" s="84">
        <v>0</v>
      </c>
      <c r="H106" s="84">
        <v>29514</v>
      </c>
      <c r="I106" s="84">
        <v>167</v>
      </c>
      <c r="J106" s="84">
        <v>10</v>
      </c>
      <c r="K106" s="84" t="s">
        <v>100</v>
      </c>
      <c r="L106" s="84" t="s">
        <v>110</v>
      </c>
      <c r="M106" s="84">
        <v>1</v>
      </c>
      <c r="N106" s="84">
        <v>1170</v>
      </c>
      <c r="O106" s="84">
        <v>170</v>
      </c>
      <c r="P106" s="84">
        <v>97</v>
      </c>
    </row>
    <row r="107" spans="2:16" x14ac:dyDescent="0.25">
      <c r="B107" s="84" t="s">
        <v>269</v>
      </c>
      <c r="C107" s="84" t="s">
        <v>270</v>
      </c>
      <c r="D107" s="84" t="s">
        <v>105</v>
      </c>
      <c r="E107" s="84">
        <v>1</v>
      </c>
      <c r="F107" s="84">
        <v>2</v>
      </c>
      <c r="G107" s="84">
        <v>7</v>
      </c>
      <c r="H107" s="84">
        <v>30794</v>
      </c>
      <c r="I107" s="84">
        <v>188</v>
      </c>
      <c r="J107" s="84">
        <v>4</v>
      </c>
      <c r="K107" s="84" t="s">
        <v>113</v>
      </c>
      <c r="L107" s="84" t="s">
        <v>166</v>
      </c>
      <c r="M107" s="84">
        <v>1</v>
      </c>
      <c r="N107" s="84">
        <v>1218</v>
      </c>
      <c r="O107" s="84">
        <v>173</v>
      </c>
      <c r="P107" s="84">
        <v>57</v>
      </c>
    </row>
    <row r="108" spans="2:16" x14ac:dyDescent="0.25">
      <c r="B108" s="84" t="s">
        <v>162</v>
      </c>
      <c r="C108" s="84" t="s">
        <v>206</v>
      </c>
      <c r="D108" s="84" t="s">
        <v>125</v>
      </c>
      <c r="E108" s="84">
        <v>2</v>
      </c>
      <c r="F108" s="84">
        <v>1</v>
      </c>
      <c r="G108" s="84">
        <v>5</v>
      </c>
      <c r="H108" s="84">
        <v>30095</v>
      </c>
      <c r="I108" s="84">
        <v>187</v>
      </c>
      <c r="J108" s="84">
        <v>28</v>
      </c>
      <c r="K108" s="84" t="s">
        <v>113</v>
      </c>
      <c r="L108" s="84" t="s">
        <v>166</v>
      </c>
      <c r="M108" s="84">
        <v>3</v>
      </c>
      <c r="N108" s="84">
        <v>1246</v>
      </c>
      <c r="O108" s="84">
        <v>181</v>
      </c>
      <c r="P108" s="84">
        <v>54</v>
      </c>
    </row>
    <row r="109" spans="2:16" x14ac:dyDescent="0.25">
      <c r="B109" s="84" t="s">
        <v>271</v>
      </c>
      <c r="C109" s="84" t="s">
        <v>272</v>
      </c>
      <c r="D109" s="84" t="s">
        <v>108</v>
      </c>
      <c r="E109" s="84">
        <v>2</v>
      </c>
      <c r="F109" s="84">
        <v>4</v>
      </c>
      <c r="G109" s="84">
        <v>4</v>
      </c>
      <c r="H109" s="84">
        <v>29477</v>
      </c>
      <c r="I109" s="84">
        <v>142</v>
      </c>
      <c r="J109" s="84">
        <v>15</v>
      </c>
      <c r="K109" s="84" t="s">
        <v>138</v>
      </c>
      <c r="L109" s="84" t="s">
        <v>110</v>
      </c>
      <c r="M109" s="84">
        <v>3</v>
      </c>
      <c r="N109" s="84">
        <v>1314</v>
      </c>
      <c r="O109" s="84">
        <v>155</v>
      </c>
      <c r="P109" s="84">
        <v>86</v>
      </c>
    </row>
    <row r="110" spans="2:16" x14ac:dyDescent="0.25">
      <c r="B110" s="84" t="s">
        <v>273</v>
      </c>
      <c r="C110" s="84" t="s">
        <v>272</v>
      </c>
      <c r="D110" s="84" t="s">
        <v>108</v>
      </c>
      <c r="E110" s="84">
        <v>2</v>
      </c>
      <c r="F110" s="84">
        <v>3</v>
      </c>
      <c r="G110" s="84">
        <v>10</v>
      </c>
      <c r="H110" s="84">
        <v>30421</v>
      </c>
      <c r="I110" s="84">
        <v>16</v>
      </c>
      <c r="J110" s="84">
        <v>9</v>
      </c>
      <c r="K110" s="84" t="s">
        <v>109</v>
      </c>
      <c r="L110" s="84" t="s">
        <v>128</v>
      </c>
      <c r="M110" s="84">
        <v>3</v>
      </c>
      <c r="N110" s="84">
        <v>1388</v>
      </c>
      <c r="O110" s="84">
        <v>171</v>
      </c>
      <c r="P110" s="84">
        <v>75</v>
      </c>
    </row>
    <row r="111" spans="2:16" x14ac:dyDescent="0.25">
      <c r="B111" s="84" t="s">
        <v>153</v>
      </c>
      <c r="C111" s="84" t="s">
        <v>274</v>
      </c>
      <c r="D111" s="84" t="s">
        <v>105</v>
      </c>
      <c r="E111" s="84">
        <v>2</v>
      </c>
      <c r="F111" s="84">
        <v>4</v>
      </c>
      <c r="G111" s="84">
        <v>3</v>
      </c>
      <c r="H111" s="84">
        <v>29592</v>
      </c>
      <c r="I111" s="84">
        <v>58</v>
      </c>
      <c r="J111" s="84">
        <v>1</v>
      </c>
      <c r="K111" s="84" t="s">
        <v>138</v>
      </c>
      <c r="L111" s="84" t="s">
        <v>110</v>
      </c>
      <c r="M111" s="84">
        <v>4</v>
      </c>
      <c r="N111" s="84">
        <v>1410</v>
      </c>
      <c r="O111" s="84">
        <v>175</v>
      </c>
      <c r="P111" s="84">
        <v>93</v>
      </c>
    </row>
    <row r="112" spans="2:16" x14ac:dyDescent="0.25">
      <c r="B112" s="84" t="s">
        <v>136</v>
      </c>
      <c r="C112" s="84" t="s">
        <v>275</v>
      </c>
      <c r="D112" s="84" t="s">
        <v>125</v>
      </c>
      <c r="E112" s="84">
        <v>2</v>
      </c>
      <c r="F112" s="84">
        <v>2</v>
      </c>
      <c r="G112" s="84">
        <v>6</v>
      </c>
      <c r="H112" s="84">
        <v>30845</v>
      </c>
      <c r="I112" s="84">
        <v>136</v>
      </c>
      <c r="J112" s="84">
        <v>6</v>
      </c>
      <c r="K112" s="84" t="s">
        <v>138</v>
      </c>
      <c r="L112" s="84" t="s">
        <v>141</v>
      </c>
      <c r="M112" s="84">
        <v>0</v>
      </c>
      <c r="N112" s="84">
        <v>1474</v>
      </c>
      <c r="O112" s="84">
        <v>185</v>
      </c>
      <c r="P112" s="84">
        <v>80</v>
      </c>
    </row>
    <row r="113" spans="2:16" x14ac:dyDescent="0.25">
      <c r="B113" s="84" t="s">
        <v>234</v>
      </c>
      <c r="C113" s="84" t="s">
        <v>276</v>
      </c>
      <c r="D113" s="84" t="s">
        <v>108</v>
      </c>
      <c r="E113" s="84">
        <v>1</v>
      </c>
      <c r="F113" s="84">
        <v>3</v>
      </c>
      <c r="G113" s="84">
        <v>5</v>
      </c>
      <c r="H113" s="84">
        <v>30395</v>
      </c>
      <c r="I113" s="84">
        <v>69</v>
      </c>
      <c r="J113" s="84">
        <v>12</v>
      </c>
      <c r="K113" s="84" t="s">
        <v>109</v>
      </c>
      <c r="L113" s="84" t="s">
        <v>128</v>
      </c>
      <c r="M113" s="84">
        <v>3</v>
      </c>
      <c r="N113" s="84">
        <v>1498</v>
      </c>
      <c r="O113" s="84">
        <v>193</v>
      </c>
      <c r="P113" s="84">
        <v>84</v>
      </c>
    </row>
    <row r="114" spans="2:16" x14ac:dyDescent="0.25">
      <c r="B114" s="84" t="s">
        <v>277</v>
      </c>
      <c r="C114" s="84" t="s">
        <v>278</v>
      </c>
      <c r="D114" s="84" t="s">
        <v>125</v>
      </c>
      <c r="E114" s="84">
        <v>2</v>
      </c>
      <c r="F114" s="84">
        <v>3</v>
      </c>
      <c r="G114" s="84">
        <v>2</v>
      </c>
      <c r="H114" s="84">
        <v>29435</v>
      </c>
      <c r="I114" s="84">
        <v>88</v>
      </c>
      <c r="J114" s="84">
        <v>12</v>
      </c>
      <c r="K114" s="84" t="s">
        <v>113</v>
      </c>
      <c r="L114" s="84" t="s">
        <v>141</v>
      </c>
      <c r="M114" s="84">
        <v>4</v>
      </c>
      <c r="N114" s="84">
        <v>1583</v>
      </c>
      <c r="O114" s="84">
        <v>195</v>
      </c>
      <c r="P114" s="84">
        <v>86</v>
      </c>
    </row>
    <row r="115" spans="2:16" x14ac:dyDescent="0.25">
      <c r="B115" s="84" t="s">
        <v>279</v>
      </c>
      <c r="C115" s="84" t="s">
        <v>210</v>
      </c>
      <c r="D115" s="84" t="s">
        <v>125</v>
      </c>
      <c r="E115" s="84">
        <v>2</v>
      </c>
      <c r="F115" s="84">
        <v>4</v>
      </c>
      <c r="G115" s="84">
        <v>9</v>
      </c>
      <c r="H115" s="84">
        <v>30925</v>
      </c>
      <c r="I115" s="84">
        <v>126</v>
      </c>
      <c r="J115" s="84">
        <v>1</v>
      </c>
      <c r="K115" s="84" t="s">
        <v>138</v>
      </c>
      <c r="L115" s="84" t="s">
        <v>110</v>
      </c>
      <c r="M115" s="84">
        <v>3</v>
      </c>
      <c r="N115" s="84">
        <v>1697</v>
      </c>
      <c r="O115" s="84">
        <v>175</v>
      </c>
      <c r="P115" s="84">
        <v>79</v>
      </c>
    </row>
    <row r="116" spans="2:16" x14ac:dyDescent="0.25">
      <c r="B116" s="84" t="s">
        <v>280</v>
      </c>
      <c r="C116" s="84" t="s">
        <v>191</v>
      </c>
      <c r="D116" s="84" t="s">
        <v>105</v>
      </c>
      <c r="E116" s="84">
        <v>1</v>
      </c>
      <c r="F116" s="84">
        <v>3</v>
      </c>
      <c r="G116" s="84">
        <v>8</v>
      </c>
      <c r="H116" s="84">
        <v>30313</v>
      </c>
      <c r="I116" s="84">
        <v>187</v>
      </c>
      <c r="J116" s="84">
        <v>25</v>
      </c>
      <c r="K116" s="84" t="s">
        <v>113</v>
      </c>
      <c r="L116" s="84" t="s">
        <v>114</v>
      </c>
      <c r="M116" s="84">
        <v>4</v>
      </c>
      <c r="N116" s="84">
        <v>1739</v>
      </c>
      <c r="O116" s="84">
        <v>151</v>
      </c>
      <c r="P116" s="84">
        <v>64</v>
      </c>
    </row>
    <row r="117" spans="2:16" x14ac:dyDescent="0.25">
      <c r="B117" s="84" t="s">
        <v>280</v>
      </c>
      <c r="C117" s="84" t="s">
        <v>233</v>
      </c>
      <c r="D117" s="84" t="s">
        <v>105</v>
      </c>
      <c r="E117" s="84">
        <v>1</v>
      </c>
      <c r="F117" s="84">
        <v>1</v>
      </c>
      <c r="G117" s="84">
        <v>5</v>
      </c>
      <c r="H117" s="84">
        <v>30420</v>
      </c>
      <c r="I117" s="84">
        <v>120</v>
      </c>
      <c r="J117" s="84">
        <v>24</v>
      </c>
      <c r="K117" s="84" t="s">
        <v>109</v>
      </c>
      <c r="L117" s="84" t="s">
        <v>135</v>
      </c>
      <c r="M117" s="84">
        <v>2</v>
      </c>
      <c r="N117" s="84">
        <v>1814</v>
      </c>
      <c r="O117" s="84">
        <v>198</v>
      </c>
      <c r="P117" s="84">
        <v>71</v>
      </c>
    </row>
    <row r="118" spans="2:16" x14ac:dyDescent="0.25">
      <c r="B118" s="84" t="s">
        <v>279</v>
      </c>
      <c r="C118" s="84" t="s">
        <v>266</v>
      </c>
      <c r="D118" s="84" t="s">
        <v>125</v>
      </c>
      <c r="E118" s="84">
        <v>3</v>
      </c>
      <c r="F118" s="84">
        <v>4</v>
      </c>
      <c r="G118" s="84">
        <v>2</v>
      </c>
      <c r="H118" s="84">
        <v>30181</v>
      </c>
      <c r="I118" s="84">
        <v>56</v>
      </c>
      <c r="J118" s="84">
        <v>7</v>
      </c>
      <c r="K118" s="84" t="s">
        <v>138</v>
      </c>
      <c r="L118" s="84" t="s">
        <v>110</v>
      </c>
      <c r="M118" s="84">
        <v>1</v>
      </c>
      <c r="N118" s="84">
        <v>1986</v>
      </c>
      <c r="O118" s="84">
        <v>177</v>
      </c>
      <c r="P118" s="84">
        <v>79</v>
      </c>
    </row>
    <row r="119" spans="2:16" x14ac:dyDescent="0.25">
      <c r="B119" s="84" t="s">
        <v>250</v>
      </c>
      <c r="C119" s="84" t="s">
        <v>156</v>
      </c>
      <c r="D119" s="84" t="s">
        <v>108</v>
      </c>
      <c r="E119" s="84">
        <v>2</v>
      </c>
      <c r="F119" s="84">
        <v>2</v>
      </c>
      <c r="G119" s="84">
        <v>10</v>
      </c>
      <c r="H119" s="84">
        <v>29686</v>
      </c>
      <c r="I119" s="84">
        <v>142</v>
      </c>
      <c r="J119" s="84">
        <v>13</v>
      </c>
      <c r="K119" s="84" t="s">
        <v>109</v>
      </c>
      <c r="L119" s="84" t="s">
        <v>114</v>
      </c>
      <c r="M119" s="84">
        <v>4</v>
      </c>
      <c r="N119" s="84">
        <v>43</v>
      </c>
      <c r="O119" s="84">
        <v>157</v>
      </c>
      <c r="P119" s="84">
        <v>56</v>
      </c>
    </row>
    <row r="120" spans="2:16" x14ac:dyDescent="0.25">
      <c r="B120" s="84" t="s">
        <v>244</v>
      </c>
      <c r="C120" s="84" t="s">
        <v>281</v>
      </c>
      <c r="D120" s="84" t="s">
        <v>108</v>
      </c>
      <c r="E120" s="84">
        <v>1</v>
      </c>
      <c r="F120" s="84">
        <v>1</v>
      </c>
      <c r="G120" s="84">
        <v>9</v>
      </c>
      <c r="H120" s="84">
        <v>30579</v>
      </c>
      <c r="I120" s="84">
        <v>164</v>
      </c>
      <c r="J120" s="84">
        <v>1</v>
      </c>
      <c r="K120" s="84" t="s">
        <v>138</v>
      </c>
      <c r="L120" s="84" t="s">
        <v>101</v>
      </c>
      <c r="M120" s="84">
        <v>4</v>
      </c>
      <c r="N120" s="84">
        <v>354</v>
      </c>
      <c r="O120" s="84">
        <v>177</v>
      </c>
      <c r="P120" s="84">
        <v>55</v>
      </c>
    </row>
    <row r="121" spans="2:16" x14ac:dyDescent="0.25">
      <c r="B121" s="84" t="s">
        <v>217</v>
      </c>
      <c r="C121" s="84" t="s">
        <v>282</v>
      </c>
      <c r="D121" s="84" t="s">
        <v>99</v>
      </c>
      <c r="E121" s="84">
        <v>1</v>
      </c>
      <c r="F121" s="84">
        <v>2</v>
      </c>
      <c r="G121" s="84">
        <v>2</v>
      </c>
      <c r="H121" s="84">
        <v>30338</v>
      </c>
      <c r="I121" s="84">
        <v>34</v>
      </c>
      <c r="J121" s="84">
        <v>17</v>
      </c>
      <c r="K121" s="84" t="s">
        <v>109</v>
      </c>
      <c r="L121" s="84" t="s">
        <v>135</v>
      </c>
      <c r="M121" s="84">
        <v>3</v>
      </c>
      <c r="N121" s="84">
        <v>521</v>
      </c>
      <c r="O121" s="84">
        <v>194</v>
      </c>
      <c r="P121" s="84">
        <v>99</v>
      </c>
    </row>
    <row r="122" spans="2:16" x14ac:dyDescent="0.25">
      <c r="B122" s="84" t="s">
        <v>283</v>
      </c>
      <c r="C122" s="84" t="s">
        <v>284</v>
      </c>
      <c r="D122" s="84" t="s">
        <v>105</v>
      </c>
      <c r="E122" s="84">
        <v>3</v>
      </c>
      <c r="F122" s="84">
        <v>1</v>
      </c>
      <c r="G122" s="84">
        <v>9</v>
      </c>
      <c r="H122" s="84">
        <v>30001</v>
      </c>
      <c r="I122" s="84">
        <v>161</v>
      </c>
      <c r="J122" s="84">
        <v>13</v>
      </c>
      <c r="K122" s="84" t="s">
        <v>100</v>
      </c>
      <c r="L122" s="84" t="s">
        <v>101</v>
      </c>
      <c r="M122" s="84">
        <v>1</v>
      </c>
      <c r="N122" s="84">
        <v>618</v>
      </c>
      <c r="O122" s="84">
        <v>178</v>
      </c>
      <c r="P122" s="84">
        <v>50</v>
      </c>
    </row>
    <row r="123" spans="2:16" x14ac:dyDescent="0.25">
      <c r="B123" s="84" t="s">
        <v>285</v>
      </c>
      <c r="C123" s="84" t="s">
        <v>286</v>
      </c>
      <c r="D123" s="84" t="s">
        <v>108</v>
      </c>
      <c r="E123" s="84">
        <v>2</v>
      </c>
      <c r="F123" s="84">
        <v>3</v>
      </c>
      <c r="G123" s="84">
        <v>1</v>
      </c>
      <c r="H123" s="84">
        <v>30640</v>
      </c>
      <c r="I123" s="84">
        <v>189</v>
      </c>
      <c r="J123" s="84">
        <v>10</v>
      </c>
      <c r="K123" s="84" t="s">
        <v>113</v>
      </c>
      <c r="L123" s="84" t="s">
        <v>166</v>
      </c>
      <c r="M123" s="84">
        <v>0</v>
      </c>
      <c r="N123" s="84">
        <v>993</v>
      </c>
      <c r="O123" s="84">
        <v>171</v>
      </c>
      <c r="P123" s="84">
        <v>77</v>
      </c>
    </row>
    <row r="124" spans="2:16" x14ac:dyDescent="0.25">
      <c r="B124" s="84" t="s">
        <v>287</v>
      </c>
      <c r="C124" s="84" t="s">
        <v>288</v>
      </c>
      <c r="D124" s="84" t="s">
        <v>99</v>
      </c>
      <c r="E124" s="84">
        <v>3</v>
      </c>
      <c r="F124" s="84">
        <v>1</v>
      </c>
      <c r="G124" s="84">
        <v>5</v>
      </c>
      <c r="H124" s="84">
        <v>30985</v>
      </c>
      <c r="I124" s="84">
        <v>195</v>
      </c>
      <c r="J124" s="84">
        <v>27</v>
      </c>
      <c r="K124" s="84" t="s">
        <v>100</v>
      </c>
      <c r="L124" s="84" t="s">
        <v>101</v>
      </c>
      <c r="M124" s="84">
        <v>2</v>
      </c>
      <c r="N124" s="84">
        <v>1036</v>
      </c>
      <c r="O124" s="84">
        <v>158</v>
      </c>
      <c r="P124" s="84">
        <v>74</v>
      </c>
    </row>
    <row r="125" spans="2:16" x14ac:dyDescent="0.25">
      <c r="B125" s="84" t="s">
        <v>185</v>
      </c>
      <c r="C125" s="84" t="s">
        <v>224</v>
      </c>
      <c r="D125" s="84" t="s">
        <v>108</v>
      </c>
      <c r="E125" s="84">
        <v>2</v>
      </c>
      <c r="F125" s="84">
        <v>2</v>
      </c>
      <c r="G125" s="84">
        <v>8</v>
      </c>
      <c r="H125" s="84">
        <v>29270</v>
      </c>
      <c r="I125" s="84">
        <v>186</v>
      </c>
      <c r="J125" s="84">
        <v>4</v>
      </c>
      <c r="K125" s="84" t="s">
        <v>109</v>
      </c>
      <c r="L125" s="84" t="s">
        <v>141</v>
      </c>
      <c r="M125" s="84">
        <v>1</v>
      </c>
      <c r="N125" s="84">
        <v>1048</v>
      </c>
      <c r="O125" s="84">
        <v>152</v>
      </c>
      <c r="P125" s="84">
        <v>101</v>
      </c>
    </row>
    <row r="126" spans="2:16" x14ac:dyDescent="0.25">
      <c r="B126" s="84" t="s">
        <v>289</v>
      </c>
      <c r="C126" s="84" t="s">
        <v>156</v>
      </c>
      <c r="D126" s="84" t="s">
        <v>125</v>
      </c>
      <c r="E126" s="84">
        <v>3</v>
      </c>
      <c r="F126" s="84">
        <v>3</v>
      </c>
      <c r="G126" s="84">
        <v>0</v>
      </c>
      <c r="H126" s="84">
        <v>29697</v>
      </c>
      <c r="I126" s="84">
        <v>147</v>
      </c>
      <c r="J126" s="84">
        <v>28</v>
      </c>
      <c r="K126" s="84" t="s">
        <v>109</v>
      </c>
      <c r="L126" s="84" t="s">
        <v>101</v>
      </c>
      <c r="M126" s="84">
        <v>1</v>
      </c>
      <c r="N126" s="84">
        <v>1319</v>
      </c>
      <c r="O126" s="84">
        <v>182</v>
      </c>
      <c r="P126" s="84">
        <v>62</v>
      </c>
    </row>
    <row r="127" spans="2:16" x14ac:dyDescent="0.25">
      <c r="B127" s="84" t="s">
        <v>241</v>
      </c>
      <c r="C127" s="84" t="s">
        <v>290</v>
      </c>
      <c r="D127" s="84" t="s">
        <v>99</v>
      </c>
      <c r="E127" s="84">
        <v>3</v>
      </c>
      <c r="F127" s="84">
        <v>3</v>
      </c>
      <c r="G127" s="84">
        <v>2</v>
      </c>
      <c r="H127" s="84">
        <v>30914</v>
      </c>
      <c r="I127" s="84">
        <v>87</v>
      </c>
      <c r="J127" s="84">
        <v>23</v>
      </c>
      <c r="K127" s="84" t="s">
        <v>109</v>
      </c>
      <c r="L127" s="84" t="s">
        <v>101</v>
      </c>
      <c r="M127" s="84">
        <v>0</v>
      </c>
      <c r="N127" s="84">
        <v>1349</v>
      </c>
      <c r="O127" s="84">
        <v>185</v>
      </c>
      <c r="P127" s="84">
        <v>64</v>
      </c>
    </row>
    <row r="128" spans="2:16" x14ac:dyDescent="0.25">
      <c r="B128" s="84" t="s">
        <v>291</v>
      </c>
      <c r="C128" s="84" t="s">
        <v>104</v>
      </c>
      <c r="D128" s="84" t="s">
        <v>108</v>
      </c>
      <c r="E128" s="84">
        <v>1</v>
      </c>
      <c r="F128" s="84">
        <v>1</v>
      </c>
      <c r="G128" s="84">
        <v>0</v>
      </c>
      <c r="H128" s="84">
        <v>29558</v>
      </c>
      <c r="I128" s="84">
        <v>71</v>
      </c>
      <c r="J128" s="84">
        <v>16</v>
      </c>
      <c r="K128" s="84" t="s">
        <v>113</v>
      </c>
      <c r="L128" s="84" t="s">
        <v>101</v>
      </c>
      <c r="M128" s="84">
        <v>2</v>
      </c>
      <c r="N128" s="84">
        <v>1543</v>
      </c>
      <c r="O128" s="84">
        <v>185</v>
      </c>
      <c r="P128" s="84">
        <v>88</v>
      </c>
    </row>
    <row r="129" spans="2:16" x14ac:dyDescent="0.25">
      <c r="B129" s="84" t="s">
        <v>214</v>
      </c>
      <c r="C129" s="84" t="s">
        <v>292</v>
      </c>
      <c r="D129" s="84" t="s">
        <v>108</v>
      </c>
      <c r="E129" s="84">
        <v>2</v>
      </c>
      <c r="F129" s="84">
        <v>2</v>
      </c>
      <c r="G129" s="84">
        <v>3</v>
      </c>
      <c r="H129" s="84">
        <v>29939</v>
      </c>
      <c r="I129" s="84">
        <v>2</v>
      </c>
      <c r="J129" s="84">
        <v>15</v>
      </c>
      <c r="K129" s="84" t="s">
        <v>113</v>
      </c>
      <c r="L129" s="84" t="s">
        <v>128</v>
      </c>
      <c r="M129" s="84">
        <v>4</v>
      </c>
      <c r="N129" s="84">
        <v>1579</v>
      </c>
      <c r="O129" s="84">
        <v>156</v>
      </c>
      <c r="P129" s="84">
        <v>59</v>
      </c>
    </row>
    <row r="130" spans="2:16" x14ac:dyDescent="0.25">
      <c r="B130" s="84" t="s">
        <v>250</v>
      </c>
      <c r="C130" s="84" t="s">
        <v>229</v>
      </c>
      <c r="D130" s="84" t="s">
        <v>108</v>
      </c>
      <c r="E130" s="84">
        <v>1</v>
      </c>
      <c r="F130" s="84">
        <v>2</v>
      </c>
      <c r="G130" s="84">
        <v>11</v>
      </c>
      <c r="H130" s="84">
        <v>30812</v>
      </c>
      <c r="I130" s="84">
        <v>160</v>
      </c>
      <c r="J130" s="84">
        <v>25</v>
      </c>
      <c r="K130" s="84" t="s">
        <v>113</v>
      </c>
      <c r="L130" s="84" t="s">
        <v>141</v>
      </c>
      <c r="M130" s="84">
        <v>1</v>
      </c>
      <c r="N130" s="84">
        <v>1607</v>
      </c>
      <c r="O130" s="84">
        <v>193</v>
      </c>
      <c r="P130" s="84">
        <v>80</v>
      </c>
    </row>
    <row r="131" spans="2:16" x14ac:dyDescent="0.25">
      <c r="B131" s="84" t="s">
        <v>207</v>
      </c>
      <c r="C131" s="84" t="s">
        <v>116</v>
      </c>
      <c r="D131" s="84" t="s">
        <v>99</v>
      </c>
      <c r="E131" s="84">
        <v>2</v>
      </c>
      <c r="F131" s="84">
        <v>4</v>
      </c>
      <c r="G131" s="84">
        <v>9</v>
      </c>
      <c r="H131" s="84">
        <v>30372</v>
      </c>
      <c r="I131" s="84">
        <v>162</v>
      </c>
      <c r="J131" s="84">
        <v>26</v>
      </c>
      <c r="K131" s="84" t="s">
        <v>109</v>
      </c>
      <c r="L131" s="84" t="s">
        <v>128</v>
      </c>
      <c r="M131" s="84">
        <v>1</v>
      </c>
      <c r="N131" s="84">
        <v>1763</v>
      </c>
      <c r="O131" s="84">
        <v>175</v>
      </c>
      <c r="P131" s="84">
        <v>46</v>
      </c>
    </row>
    <row r="132" spans="2:16" x14ac:dyDescent="0.25">
      <c r="B132" s="84" t="s">
        <v>139</v>
      </c>
      <c r="C132" s="84" t="s">
        <v>233</v>
      </c>
      <c r="D132" s="84" t="s">
        <v>105</v>
      </c>
      <c r="E132" s="84">
        <v>1</v>
      </c>
      <c r="F132" s="84">
        <v>4</v>
      </c>
      <c r="G132" s="84">
        <v>11</v>
      </c>
      <c r="H132" s="84">
        <v>30662</v>
      </c>
      <c r="I132" s="84">
        <v>67</v>
      </c>
      <c r="J132" s="84">
        <v>18</v>
      </c>
      <c r="K132" s="84" t="s">
        <v>100</v>
      </c>
      <c r="L132" s="84" t="s">
        <v>128</v>
      </c>
      <c r="M132" s="84">
        <v>1</v>
      </c>
      <c r="N132" s="84">
        <v>1805</v>
      </c>
      <c r="O132" s="84">
        <v>172</v>
      </c>
      <c r="P132" s="84">
        <v>83</v>
      </c>
    </row>
    <row r="133" spans="2:16" x14ac:dyDescent="0.25">
      <c r="B133" s="84" t="s">
        <v>293</v>
      </c>
      <c r="C133" s="84" t="s">
        <v>261</v>
      </c>
      <c r="D133" s="84" t="s">
        <v>108</v>
      </c>
      <c r="E133" s="84">
        <v>1</v>
      </c>
      <c r="F133" s="84">
        <v>2</v>
      </c>
      <c r="G133" s="84">
        <v>0</v>
      </c>
      <c r="H133" s="84">
        <v>30703</v>
      </c>
      <c r="I133" s="84">
        <v>123</v>
      </c>
      <c r="J133" s="84">
        <v>2</v>
      </c>
      <c r="K133" s="84" t="s">
        <v>113</v>
      </c>
      <c r="L133" s="84" t="s">
        <v>135</v>
      </c>
      <c r="M133" s="84">
        <v>0</v>
      </c>
      <c r="N133" s="84">
        <v>1968</v>
      </c>
      <c r="O133" s="84">
        <v>184</v>
      </c>
      <c r="P133" s="84">
        <v>65</v>
      </c>
    </row>
    <row r="134" spans="2:16" x14ac:dyDescent="0.25">
      <c r="B134" s="84" t="s">
        <v>245</v>
      </c>
      <c r="C134" s="84" t="s">
        <v>163</v>
      </c>
      <c r="D134" s="84" t="s">
        <v>125</v>
      </c>
      <c r="E134" s="84">
        <v>2</v>
      </c>
      <c r="F134" s="84">
        <v>4</v>
      </c>
      <c r="G134" s="84">
        <v>10</v>
      </c>
      <c r="H134" s="84">
        <v>29461</v>
      </c>
      <c r="I134" s="84">
        <v>82</v>
      </c>
      <c r="J134" s="84">
        <v>2</v>
      </c>
      <c r="K134" s="84" t="s">
        <v>138</v>
      </c>
      <c r="L134" s="84" t="s">
        <v>128</v>
      </c>
      <c r="M134" s="84">
        <v>0</v>
      </c>
      <c r="N134" s="84">
        <v>88</v>
      </c>
      <c r="O134" s="84">
        <v>183</v>
      </c>
      <c r="P134" s="84">
        <v>91</v>
      </c>
    </row>
    <row r="135" spans="2:16" x14ac:dyDescent="0.25">
      <c r="B135" s="84" t="s">
        <v>176</v>
      </c>
      <c r="C135" s="84" t="s">
        <v>294</v>
      </c>
      <c r="D135" s="84" t="s">
        <v>99</v>
      </c>
      <c r="E135" s="84">
        <v>2</v>
      </c>
      <c r="F135" s="84">
        <v>1</v>
      </c>
      <c r="G135" s="84">
        <v>11</v>
      </c>
      <c r="H135" s="84">
        <v>29886</v>
      </c>
      <c r="I135" s="84">
        <v>24</v>
      </c>
      <c r="J135" s="84">
        <v>23</v>
      </c>
      <c r="K135" s="84" t="s">
        <v>138</v>
      </c>
      <c r="L135" s="84" t="s">
        <v>101</v>
      </c>
      <c r="M135" s="84">
        <v>1</v>
      </c>
      <c r="N135" s="84">
        <v>190</v>
      </c>
      <c r="O135" s="84">
        <v>196</v>
      </c>
      <c r="P135" s="84">
        <v>95</v>
      </c>
    </row>
    <row r="136" spans="2:16" x14ac:dyDescent="0.25">
      <c r="B136" s="84" t="s">
        <v>295</v>
      </c>
      <c r="C136" s="84" t="s">
        <v>160</v>
      </c>
      <c r="D136" s="84" t="s">
        <v>105</v>
      </c>
      <c r="E136" s="84">
        <v>3</v>
      </c>
      <c r="F136" s="84">
        <v>3</v>
      </c>
      <c r="G136" s="84">
        <v>13</v>
      </c>
      <c r="H136" s="84">
        <v>29721</v>
      </c>
      <c r="I136" s="84">
        <v>83</v>
      </c>
      <c r="J136" s="84">
        <v>0</v>
      </c>
      <c r="K136" s="84" t="s">
        <v>100</v>
      </c>
      <c r="L136" s="84" t="s">
        <v>135</v>
      </c>
      <c r="M136" s="84">
        <v>4</v>
      </c>
      <c r="N136" s="84">
        <v>222</v>
      </c>
      <c r="O136" s="84">
        <v>186</v>
      </c>
      <c r="P136" s="84">
        <v>61</v>
      </c>
    </row>
    <row r="137" spans="2:16" x14ac:dyDescent="0.25">
      <c r="B137" s="84" t="s">
        <v>289</v>
      </c>
      <c r="C137" s="84" t="s">
        <v>226</v>
      </c>
      <c r="D137" s="84" t="s">
        <v>99</v>
      </c>
      <c r="E137" s="84">
        <v>3</v>
      </c>
      <c r="F137" s="84">
        <v>4</v>
      </c>
      <c r="G137" s="84">
        <v>12</v>
      </c>
      <c r="H137" s="84">
        <v>30904</v>
      </c>
      <c r="I137" s="84">
        <v>130</v>
      </c>
      <c r="J137" s="84">
        <v>28</v>
      </c>
      <c r="K137" s="84" t="s">
        <v>113</v>
      </c>
      <c r="L137" s="84" t="s">
        <v>110</v>
      </c>
      <c r="M137" s="84">
        <v>0</v>
      </c>
      <c r="N137" s="84">
        <v>499</v>
      </c>
      <c r="O137" s="84">
        <v>156</v>
      </c>
      <c r="P137" s="84">
        <v>63</v>
      </c>
    </row>
    <row r="138" spans="2:16" x14ac:dyDescent="0.25">
      <c r="B138" s="84" t="s">
        <v>285</v>
      </c>
      <c r="C138" s="84" t="s">
        <v>210</v>
      </c>
      <c r="D138" s="84" t="s">
        <v>105</v>
      </c>
      <c r="E138" s="84">
        <v>2</v>
      </c>
      <c r="F138" s="84">
        <v>3</v>
      </c>
      <c r="G138" s="84">
        <v>6</v>
      </c>
      <c r="H138" s="84">
        <v>29785</v>
      </c>
      <c r="I138" s="84">
        <v>26</v>
      </c>
      <c r="J138" s="84">
        <v>21</v>
      </c>
      <c r="K138" s="84" t="s">
        <v>100</v>
      </c>
      <c r="L138" s="84" t="s">
        <v>110</v>
      </c>
      <c r="M138" s="84">
        <v>1</v>
      </c>
      <c r="N138" s="84">
        <v>592</v>
      </c>
      <c r="O138" s="84">
        <v>199</v>
      </c>
      <c r="P138" s="84">
        <v>91</v>
      </c>
    </row>
    <row r="139" spans="2:16" x14ac:dyDescent="0.25">
      <c r="B139" s="84" t="s">
        <v>296</v>
      </c>
      <c r="C139" s="84" t="s">
        <v>212</v>
      </c>
      <c r="D139" s="84" t="s">
        <v>99</v>
      </c>
      <c r="E139" s="84">
        <v>2</v>
      </c>
      <c r="F139" s="84">
        <v>3</v>
      </c>
      <c r="G139" s="84">
        <v>12</v>
      </c>
      <c r="H139" s="84">
        <v>29232</v>
      </c>
      <c r="I139" s="84">
        <v>120</v>
      </c>
      <c r="J139" s="84">
        <v>25</v>
      </c>
      <c r="K139" s="84" t="s">
        <v>100</v>
      </c>
      <c r="L139" s="84" t="s">
        <v>110</v>
      </c>
      <c r="M139" s="84">
        <v>2</v>
      </c>
      <c r="N139" s="84">
        <v>906</v>
      </c>
      <c r="O139" s="84">
        <v>193</v>
      </c>
      <c r="P139" s="84">
        <v>46</v>
      </c>
    </row>
    <row r="140" spans="2:16" x14ac:dyDescent="0.25">
      <c r="B140" s="84" t="s">
        <v>297</v>
      </c>
      <c r="C140" s="84" t="s">
        <v>292</v>
      </c>
      <c r="D140" s="84" t="s">
        <v>108</v>
      </c>
      <c r="E140" s="84">
        <v>3</v>
      </c>
      <c r="F140" s="84">
        <v>2</v>
      </c>
      <c r="G140" s="84">
        <v>11</v>
      </c>
      <c r="H140" s="84">
        <v>29324</v>
      </c>
      <c r="I140" s="84">
        <v>126</v>
      </c>
      <c r="J140" s="84">
        <v>20</v>
      </c>
      <c r="K140" s="84" t="s">
        <v>100</v>
      </c>
      <c r="L140" s="84" t="s">
        <v>166</v>
      </c>
      <c r="M140" s="84">
        <v>3</v>
      </c>
      <c r="N140" s="84">
        <v>926</v>
      </c>
      <c r="O140" s="84">
        <v>169</v>
      </c>
      <c r="P140" s="84">
        <v>62</v>
      </c>
    </row>
    <row r="141" spans="2:16" x14ac:dyDescent="0.25">
      <c r="B141" s="84" t="s">
        <v>298</v>
      </c>
      <c r="C141" s="84" t="s">
        <v>299</v>
      </c>
      <c r="D141" s="84" t="s">
        <v>99</v>
      </c>
      <c r="E141" s="84">
        <v>2</v>
      </c>
      <c r="F141" s="84">
        <v>4</v>
      </c>
      <c r="G141" s="84">
        <v>8</v>
      </c>
      <c r="H141" s="84">
        <v>29228</v>
      </c>
      <c r="I141" s="84">
        <v>128</v>
      </c>
      <c r="J141" s="84">
        <v>15</v>
      </c>
      <c r="K141" s="84" t="s">
        <v>109</v>
      </c>
      <c r="L141" s="84" t="s">
        <v>114</v>
      </c>
      <c r="M141" s="84">
        <v>4</v>
      </c>
      <c r="N141" s="84">
        <v>1155</v>
      </c>
      <c r="O141" s="84">
        <v>168</v>
      </c>
      <c r="P141" s="84">
        <v>95</v>
      </c>
    </row>
    <row r="142" spans="2:16" x14ac:dyDescent="0.25">
      <c r="B142" s="84" t="s">
        <v>168</v>
      </c>
      <c r="C142" s="84" t="s">
        <v>208</v>
      </c>
      <c r="D142" s="84" t="s">
        <v>105</v>
      </c>
      <c r="E142" s="84">
        <v>1</v>
      </c>
      <c r="F142" s="84">
        <v>4</v>
      </c>
      <c r="G142" s="84">
        <v>7</v>
      </c>
      <c r="H142" s="84">
        <v>29971</v>
      </c>
      <c r="I142" s="84">
        <v>108</v>
      </c>
      <c r="J142" s="84">
        <v>18</v>
      </c>
      <c r="K142" s="84" t="s">
        <v>100</v>
      </c>
      <c r="L142" s="84" t="s">
        <v>110</v>
      </c>
      <c r="M142" s="84">
        <v>3</v>
      </c>
      <c r="N142" s="84">
        <v>1167</v>
      </c>
      <c r="O142" s="84">
        <v>156</v>
      </c>
      <c r="P142" s="84">
        <v>105</v>
      </c>
    </row>
    <row r="143" spans="2:16" x14ac:dyDescent="0.25">
      <c r="B143" s="84" t="s">
        <v>287</v>
      </c>
      <c r="C143" s="84" t="s">
        <v>294</v>
      </c>
      <c r="D143" s="84" t="s">
        <v>125</v>
      </c>
      <c r="E143" s="84">
        <v>1</v>
      </c>
      <c r="F143" s="84">
        <v>3</v>
      </c>
      <c r="G143" s="84">
        <v>11</v>
      </c>
      <c r="H143" s="84">
        <v>30311</v>
      </c>
      <c r="I143" s="84">
        <v>45</v>
      </c>
      <c r="J143" s="84">
        <v>7</v>
      </c>
      <c r="K143" s="84" t="s">
        <v>113</v>
      </c>
      <c r="L143" s="84" t="s">
        <v>110</v>
      </c>
      <c r="M143" s="84">
        <v>0</v>
      </c>
      <c r="N143" s="84">
        <v>1258</v>
      </c>
      <c r="O143" s="84">
        <v>182</v>
      </c>
      <c r="P143" s="84">
        <v>101</v>
      </c>
    </row>
    <row r="144" spans="2:16" x14ac:dyDescent="0.25">
      <c r="B144" s="84" t="s">
        <v>153</v>
      </c>
      <c r="C144" s="84" t="s">
        <v>202</v>
      </c>
      <c r="D144" s="84" t="s">
        <v>99</v>
      </c>
      <c r="E144" s="84">
        <v>2</v>
      </c>
      <c r="F144" s="84">
        <v>2</v>
      </c>
      <c r="G144" s="84">
        <v>1</v>
      </c>
      <c r="H144" s="84">
        <v>29746</v>
      </c>
      <c r="I144" s="84">
        <v>190</v>
      </c>
      <c r="J144" s="84">
        <v>2</v>
      </c>
      <c r="K144" s="84" t="s">
        <v>109</v>
      </c>
      <c r="L144" s="84" t="s">
        <v>166</v>
      </c>
      <c r="M144" s="84">
        <v>0</v>
      </c>
      <c r="N144" s="84">
        <v>1279</v>
      </c>
      <c r="O144" s="84">
        <v>171</v>
      </c>
      <c r="P144" s="84">
        <v>89</v>
      </c>
    </row>
    <row r="145" spans="2:16" x14ac:dyDescent="0.25">
      <c r="B145" s="84" t="s">
        <v>267</v>
      </c>
      <c r="C145" s="84" t="s">
        <v>127</v>
      </c>
      <c r="D145" s="84" t="s">
        <v>108</v>
      </c>
      <c r="E145" s="84">
        <v>1</v>
      </c>
      <c r="F145" s="84">
        <v>2</v>
      </c>
      <c r="G145" s="84">
        <v>10</v>
      </c>
      <c r="H145" s="84">
        <v>31048</v>
      </c>
      <c r="I145" s="84">
        <v>173</v>
      </c>
      <c r="J145" s="84">
        <v>8</v>
      </c>
      <c r="K145" s="84" t="s">
        <v>100</v>
      </c>
      <c r="L145" s="84" t="s">
        <v>166</v>
      </c>
      <c r="M145" s="84">
        <v>3</v>
      </c>
      <c r="N145" s="84">
        <v>1289</v>
      </c>
      <c r="O145" s="84">
        <v>162</v>
      </c>
      <c r="P145" s="84">
        <v>88</v>
      </c>
    </row>
    <row r="146" spans="2:16" x14ac:dyDescent="0.25">
      <c r="B146" s="84" t="s">
        <v>217</v>
      </c>
      <c r="C146" s="84" t="s">
        <v>151</v>
      </c>
      <c r="D146" s="84" t="s">
        <v>99</v>
      </c>
      <c r="E146" s="84">
        <v>1</v>
      </c>
      <c r="F146" s="84">
        <v>1</v>
      </c>
      <c r="G146" s="84">
        <v>7</v>
      </c>
      <c r="H146" s="84">
        <v>29464</v>
      </c>
      <c r="I146" s="84">
        <v>83</v>
      </c>
      <c r="J146" s="84">
        <v>27</v>
      </c>
      <c r="K146" s="84" t="s">
        <v>138</v>
      </c>
      <c r="L146" s="84" t="s">
        <v>141</v>
      </c>
      <c r="M146" s="84">
        <v>2</v>
      </c>
      <c r="N146" s="84">
        <v>1324</v>
      </c>
      <c r="O146" s="84">
        <v>193</v>
      </c>
      <c r="P146" s="84">
        <v>105</v>
      </c>
    </row>
    <row r="147" spans="2:16" x14ac:dyDescent="0.25">
      <c r="B147" s="84" t="s">
        <v>213</v>
      </c>
      <c r="C147" s="84" t="s">
        <v>300</v>
      </c>
      <c r="D147" s="84" t="s">
        <v>125</v>
      </c>
      <c r="E147" s="84">
        <v>2</v>
      </c>
      <c r="F147" s="84">
        <v>3</v>
      </c>
      <c r="G147" s="84">
        <v>7</v>
      </c>
      <c r="H147" s="84">
        <v>30595</v>
      </c>
      <c r="I147" s="84">
        <v>12</v>
      </c>
      <c r="J147" s="84">
        <v>24</v>
      </c>
      <c r="K147" s="84" t="s">
        <v>113</v>
      </c>
      <c r="L147" s="84" t="s">
        <v>110</v>
      </c>
      <c r="M147" s="84">
        <v>4</v>
      </c>
      <c r="N147" s="84">
        <v>1967</v>
      </c>
      <c r="O147" s="84">
        <v>180</v>
      </c>
      <c r="P147" s="84">
        <v>93</v>
      </c>
    </row>
    <row r="148" spans="2:16" x14ac:dyDescent="0.25">
      <c r="B148" s="84" t="s">
        <v>187</v>
      </c>
      <c r="C148" s="84" t="s">
        <v>301</v>
      </c>
      <c r="D148" s="84" t="s">
        <v>105</v>
      </c>
      <c r="E148" s="84">
        <v>2</v>
      </c>
      <c r="F148" s="84">
        <v>3</v>
      </c>
      <c r="G148" s="84">
        <v>2</v>
      </c>
      <c r="H148" s="84">
        <v>29373</v>
      </c>
      <c r="I148" s="84">
        <v>15</v>
      </c>
      <c r="J148" s="84">
        <v>21</v>
      </c>
      <c r="K148" s="84" t="s">
        <v>113</v>
      </c>
      <c r="L148" s="84" t="s">
        <v>166</v>
      </c>
      <c r="M148" s="84">
        <v>4</v>
      </c>
      <c r="N148" s="84">
        <v>396</v>
      </c>
      <c r="O148" s="84">
        <v>164</v>
      </c>
      <c r="P148" s="84">
        <v>83</v>
      </c>
    </row>
    <row r="149" spans="2:16" x14ac:dyDescent="0.25">
      <c r="B149" s="84" t="s">
        <v>139</v>
      </c>
      <c r="C149" s="84" t="s">
        <v>186</v>
      </c>
      <c r="D149" s="84" t="s">
        <v>125</v>
      </c>
      <c r="E149" s="84">
        <v>2</v>
      </c>
      <c r="F149" s="84">
        <v>1</v>
      </c>
      <c r="G149" s="84">
        <v>11</v>
      </c>
      <c r="H149" s="84">
        <v>29779</v>
      </c>
      <c r="I149" s="84">
        <v>54</v>
      </c>
      <c r="J149" s="84">
        <v>8</v>
      </c>
      <c r="K149" s="84" t="s">
        <v>109</v>
      </c>
      <c r="L149" s="84" t="s">
        <v>101</v>
      </c>
      <c r="M149" s="84">
        <v>4</v>
      </c>
      <c r="N149" s="84">
        <v>442</v>
      </c>
      <c r="O149" s="84">
        <v>199</v>
      </c>
      <c r="P149" s="84">
        <v>103</v>
      </c>
    </row>
    <row r="150" spans="2:16" x14ac:dyDescent="0.25">
      <c r="B150" s="84" t="s">
        <v>302</v>
      </c>
      <c r="C150" s="84" t="s">
        <v>183</v>
      </c>
      <c r="D150" s="84" t="s">
        <v>108</v>
      </c>
      <c r="E150" s="84">
        <v>3</v>
      </c>
      <c r="F150" s="84">
        <v>1</v>
      </c>
      <c r="G150" s="84">
        <v>2</v>
      </c>
      <c r="H150" s="84">
        <v>29261</v>
      </c>
      <c r="I150" s="84">
        <v>55</v>
      </c>
      <c r="J150" s="84">
        <v>13</v>
      </c>
      <c r="K150" s="84" t="s">
        <v>109</v>
      </c>
      <c r="L150" s="84" t="s">
        <v>135</v>
      </c>
      <c r="M150" s="84">
        <v>0</v>
      </c>
      <c r="N150" s="84">
        <v>523</v>
      </c>
      <c r="O150" s="84">
        <v>194</v>
      </c>
      <c r="P150" s="84">
        <v>95</v>
      </c>
    </row>
    <row r="151" spans="2:16" x14ac:dyDescent="0.25">
      <c r="B151" s="84" t="s">
        <v>297</v>
      </c>
      <c r="C151" s="84" t="s">
        <v>281</v>
      </c>
      <c r="D151" s="84" t="s">
        <v>108</v>
      </c>
      <c r="E151" s="84">
        <v>2</v>
      </c>
      <c r="F151" s="84">
        <v>1</v>
      </c>
      <c r="G151" s="84">
        <v>4</v>
      </c>
      <c r="H151" s="84">
        <v>29721</v>
      </c>
      <c r="I151" s="84">
        <v>26</v>
      </c>
      <c r="J151" s="84">
        <v>25</v>
      </c>
      <c r="K151" s="84" t="s">
        <v>100</v>
      </c>
      <c r="L151" s="84" t="s">
        <v>166</v>
      </c>
      <c r="M151" s="84">
        <v>1</v>
      </c>
      <c r="N151" s="84">
        <v>554</v>
      </c>
      <c r="O151" s="84">
        <v>198</v>
      </c>
      <c r="P151" s="84">
        <v>82</v>
      </c>
    </row>
    <row r="152" spans="2:16" x14ac:dyDescent="0.25">
      <c r="B152" s="84" t="s">
        <v>250</v>
      </c>
      <c r="C152" s="84" t="s">
        <v>303</v>
      </c>
      <c r="D152" s="84" t="s">
        <v>99</v>
      </c>
      <c r="E152" s="84">
        <v>2</v>
      </c>
      <c r="F152" s="84">
        <v>3</v>
      </c>
      <c r="G152" s="84">
        <v>7</v>
      </c>
      <c r="H152" s="84">
        <v>30123</v>
      </c>
      <c r="I152" s="84">
        <v>178</v>
      </c>
      <c r="J152" s="84">
        <v>16</v>
      </c>
      <c r="K152" s="84" t="s">
        <v>100</v>
      </c>
      <c r="L152" s="84" t="s">
        <v>101</v>
      </c>
      <c r="M152" s="84">
        <v>3</v>
      </c>
      <c r="N152" s="84">
        <v>588</v>
      </c>
      <c r="O152" s="84">
        <v>163</v>
      </c>
      <c r="P152" s="84">
        <v>96</v>
      </c>
    </row>
  </sheetData>
  <mergeCells count="3">
    <mergeCell ref="B1:Q1"/>
    <mergeCell ref="B3:Q3"/>
    <mergeCell ref="B2:Q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ACE6-82CC-474A-9865-22C2DBF37DC5}">
  <dimension ref="A1:Q152"/>
  <sheetViews>
    <sheetView workbookViewId="0"/>
  </sheetViews>
  <sheetFormatPr defaultRowHeight="15" x14ac:dyDescent="0.25"/>
  <cols>
    <col min="2" max="2" width="10.7109375" bestFit="1" customWidth="1"/>
    <col min="3" max="3" width="12.42578125" bestFit="1" customWidth="1"/>
    <col min="4" max="4" width="9.28515625" bestFit="1" customWidth="1"/>
    <col min="5" max="5" width="7.5703125" bestFit="1" customWidth="1"/>
    <col min="6" max="6" width="8.7109375" bestFit="1" customWidth="1"/>
    <col min="7" max="7" width="12.42578125" bestFit="1" customWidth="1"/>
    <col min="8" max="8" width="9.5703125" bestFit="1" customWidth="1"/>
    <col min="9" max="9" width="14" bestFit="1" customWidth="1"/>
    <col min="10" max="10" width="11.7109375" bestFit="1" customWidth="1"/>
    <col min="11" max="11" width="7.42578125" bestFit="1" customWidth="1"/>
    <col min="12" max="12" width="7.85546875" bestFit="1" customWidth="1"/>
    <col min="13" max="13" width="19.28515625" bestFit="1" customWidth="1"/>
    <col min="14" max="14" width="11.140625" bestFit="1" customWidth="1"/>
    <col min="15" max="15" width="7.28515625" bestFit="1" customWidth="1"/>
    <col min="16" max="16" width="11.5703125" bestFit="1" customWidth="1"/>
  </cols>
  <sheetData>
    <row r="1" spans="1:17" x14ac:dyDescent="0.25">
      <c r="A1" s="85"/>
      <c r="B1" s="99" t="s">
        <v>333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x14ac:dyDescent="0.25">
      <c r="B2" s="99" t="s">
        <v>334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x14ac:dyDescent="0.2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x14ac:dyDescent="0.25">
      <c r="B4" s="83" t="s">
        <v>304</v>
      </c>
      <c r="C4" s="83" t="s">
        <v>305</v>
      </c>
      <c r="D4" s="83" t="s">
        <v>306</v>
      </c>
      <c r="E4" s="83" t="s">
        <v>307</v>
      </c>
      <c r="F4" s="83" t="s">
        <v>308</v>
      </c>
      <c r="G4" s="83" t="s">
        <v>309</v>
      </c>
      <c r="H4" s="83" t="s">
        <v>310</v>
      </c>
      <c r="I4" s="83" t="s">
        <v>311</v>
      </c>
      <c r="J4" s="83" t="s">
        <v>312</v>
      </c>
      <c r="K4" s="83" t="s">
        <v>313</v>
      </c>
      <c r="L4" s="83" t="s">
        <v>314</v>
      </c>
      <c r="M4" s="83" t="s">
        <v>315</v>
      </c>
      <c r="N4" s="83" t="s">
        <v>316</v>
      </c>
      <c r="O4" s="83" t="s">
        <v>317</v>
      </c>
      <c r="P4" s="83" t="s">
        <v>318</v>
      </c>
    </row>
    <row r="5" spans="1:17" x14ac:dyDescent="0.25">
      <c r="B5" s="84" t="s">
        <v>102</v>
      </c>
      <c r="C5" s="84" t="s">
        <v>103</v>
      </c>
      <c r="D5" s="84" t="s">
        <v>99</v>
      </c>
      <c r="E5" s="84">
        <v>2</v>
      </c>
      <c r="F5" s="84">
        <v>4</v>
      </c>
      <c r="G5" s="84">
        <v>2</v>
      </c>
      <c r="H5" s="84">
        <v>30906</v>
      </c>
      <c r="I5" s="84">
        <v>46</v>
      </c>
      <c r="J5" s="84">
        <v>11</v>
      </c>
      <c r="K5" s="84" t="s">
        <v>100</v>
      </c>
      <c r="L5" s="84" t="s">
        <v>101</v>
      </c>
      <c r="M5" s="84">
        <v>2</v>
      </c>
      <c r="N5" s="84">
        <v>7</v>
      </c>
      <c r="O5" s="84">
        <v>197</v>
      </c>
      <c r="P5" s="84">
        <v>66</v>
      </c>
    </row>
    <row r="6" spans="1:17" x14ac:dyDescent="0.25">
      <c r="B6" s="84" t="s">
        <v>106</v>
      </c>
      <c r="C6" s="84" t="s">
        <v>107</v>
      </c>
      <c r="D6" s="84" t="s">
        <v>108</v>
      </c>
      <c r="E6" s="84">
        <v>1</v>
      </c>
      <c r="F6" s="84">
        <v>3</v>
      </c>
      <c r="G6" s="84">
        <v>3</v>
      </c>
      <c r="H6" s="84">
        <v>30145</v>
      </c>
      <c r="I6" s="84">
        <v>166</v>
      </c>
      <c r="J6" s="84">
        <v>8</v>
      </c>
      <c r="K6" s="84" t="s">
        <v>109</v>
      </c>
      <c r="L6" s="84" t="s">
        <v>110</v>
      </c>
      <c r="M6" s="84">
        <v>4</v>
      </c>
      <c r="N6" s="84">
        <v>482</v>
      </c>
      <c r="O6" s="84">
        <v>161</v>
      </c>
      <c r="P6" s="84">
        <v>47</v>
      </c>
    </row>
    <row r="7" spans="1:17" x14ac:dyDescent="0.25">
      <c r="B7" s="84" t="s">
        <v>111</v>
      </c>
      <c r="C7" s="84" t="s">
        <v>112</v>
      </c>
      <c r="D7" s="84" t="s">
        <v>105</v>
      </c>
      <c r="E7" s="84">
        <v>1</v>
      </c>
      <c r="F7" s="84">
        <v>3</v>
      </c>
      <c r="G7" s="84">
        <v>10</v>
      </c>
      <c r="H7" s="84">
        <v>29639</v>
      </c>
      <c r="I7" s="84">
        <v>114</v>
      </c>
      <c r="J7" s="84">
        <v>18</v>
      </c>
      <c r="K7" s="84" t="s">
        <v>113</v>
      </c>
      <c r="L7" s="84" t="s">
        <v>114</v>
      </c>
      <c r="M7" s="84">
        <v>3</v>
      </c>
      <c r="N7" s="84">
        <v>720</v>
      </c>
      <c r="O7" s="84">
        <v>150</v>
      </c>
      <c r="P7" s="84">
        <v>78</v>
      </c>
    </row>
    <row r="8" spans="1:17" x14ac:dyDescent="0.25">
      <c r="B8" s="84" t="s">
        <v>115</v>
      </c>
      <c r="C8" s="84" t="s">
        <v>116</v>
      </c>
      <c r="D8" s="84" t="s">
        <v>108</v>
      </c>
      <c r="E8" s="84">
        <v>2</v>
      </c>
      <c r="F8" s="84">
        <v>4</v>
      </c>
      <c r="G8" s="84">
        <v>12</v>
      </c>
      <c r="H8" s="84">
        <v>30475</v>
      </c>
      <c r="I8" s="84">
        <v>128</v>
      </c>
      <c r="J8" s="84">
        <v>16</v>
      </c>
      <c r="K8" s="84" t="s">
        <v>100</v>
      </c>
      <c r="L8" s="84" t="s">
        <v>114</v>
      </c>
      <c r="M8" s="84">
        <v>0</v>
      </c>
      <c r="N8" s="84">
        <v>733</v>
      </c>
      <c r="O8" s="84">
        <v>182</v>
      </c>
      <c r="P8" s="84">
        <v>90</v>
      </c>
    </row>
    <row r="9" spans="1:17" x14ac:dyDescent="0.25">
      <c r="B9" s="84" t="s">
        <v>117</v>
      </c>
      <c r="C9" s="84" t="s">
        <v>118</v>
      </c>
      <c r="D9" s="84" t="s">
        <v>99</v>
      </c>
      <c r="E9" s="84">
        <v>3</v>
      </c>
      <c r="F9" s="84">
        <v>3</v>
      </c>
      <c r="G9" s="84">
        <v>13</v>
      </c>
      <c r="H9" s="84">
        <v>30855</v>
      </c>
      <c r="I9" s="84">
        <v>44</v>
      </c>
      <c r="J9" s="84">
        <v>14</v>
      </c>
      <c r="K9" s="84" t="s">
        <v>100</v>
      </c>
      <c r="L9" s="84" t="s">
        <v>101</v>
      </c>
      <c r="M9" s="84">
        <v>4</v>
      </c>
      <c r="N9" s="84">
        <v>971</v>
      </c>
      <c r="O9" s="84">
        <v>185</v>
      </c>
      <c r="P9" s="84">
        <v>94</v>
      </c>
    </row>
    <row r="10" spans="1:17" x14ac:dyDescent="0.25">
      <c r="B10" s="84" t="s">
        <v>119</v>
      </c>
      <c r="C10" s="84" t="s">
        <v>120</v>
      </c>
      <c r="D10" s="84" t="s">
        <v>108</v>
      </c>
      <c r="E10" s="84">
        <v>3</v>
      </c>
      <c r="F10" s="84">
        <v>4</v>
      </c>
      <c r="G10" s="84">
        <v>0</v>
      </c>
      <c r="H10" s="84">
        <v>30685</v>
      </c>
      <c r="I10" s="84">
        <v>34</v>
      </c>
      <c r="J10" s="84">
        <v>3</v>
      </c>
      <c r="K10" s="84" t="s">
        <v>109</v>
      </c>
      <c r="L10" s="84" t="s">
        <v>110</v>
      </c>
      <c r="M10" s="84">
        <v>1</v>
      </c>
      <c r="N10" s="84">
        <v>997</v>
      </c>
      <c r="O10" s="84">
        <v>188</v>
      </c>
      <c r="P10" s="84">
        <v>46</v>
      </c>
    </row>
    <row r="11" spans="1:17" x14ac:dyDescent="0.25">
      <c r="B11" s="84" t="s">
        <v>121</v>
      </c>
      <c r="C11" s="84" t="s">
        <v>122</v>
      </c>
      <c r="D11" s="84" t="s">
        <v>99</v>
      </c>
      <c r="E11" s="84">
        <v>1</v>
      </c>
      <c r="F11" s="84">
        <v>2</v>
      </c>
      <c r="G11" s="84">
        <v>0</v>
      </c>
      <c r="H11" s="84">
        <v>29711</v>
      </c>
      <c r="I11" s="84">
        <v>83</v>
      </c>
      <c r="J11" s="84">
        <v>10</v>
      </c>
      <c r="K11" s="84" t="s">
        <v>113</v>
      </c>
      <c r="L11" s="84" t="s">
        <v>101</v>
      </c>
      <c r="M11" s="84">
        <v>0</v>
      </c>
      <c r="N11" s="84">
        <v>1264</v>
      </c>
      <c r="O11" s="84">
        <v>168</v>
      </c>
      <c r="P11" s="84">
        <v>82</v>
      </c>
    </row>
    <row r="12" spans="1:17" x14ac:dyDescent="0.25">
      <c r="B12" s="84" t="s">
        <v>123</v>
      </c>
      <c r="C12" s="84" t="s">
        <v>124</v>
      </c>
      <c r="D12" s="84" t="s">
        <v>125</v>
      </c>
      <c r="E12" s="84">
        <v>2</v>
      </c>
      <c r="F12" s="84">
        <v>2</v>
      </c>
      <c r="G12" s="84">
        <v>2</v>
      </c>
      <c r="H12" s="84">
        <v>30691</v>
      </c>
      <c r="I12" s="84">
        <v>0</v>
      </c>
      <c r="J12" s="84">
        <v>15</v>
      </c>
      <c r="K12" s="84" t="s">
        <v>113</v>
      </c>
      <c r="L12" s="84" t="s">
        <v>101</v>
      </c>
      <c r="M12" s="84">
        <v>0</v>
      </c>
      <c r="N12" s="84">
        <v>1749</v>
      </c>
      <c r="O12" s="84">
        <v>153</v>
      </c>
      <c r="P12" s="84">
        <v>76</v>
      </c>
    </row>
    <row r="13" spans="1:17" x14ac:dyDescent="0.25">
      <c r="B13" s="84" t="s">
        <v>126</v>
      </c>
      <c r="C13" s="84" t="s">
        <v>127</v>
      </c>
      <c r="D13" s="84" t="s">
        <v>99</v>
      </c>
      <c r="E13" s="84">
        <v>3</v>
      </c>
      <c r="F13" s="84">
        <v>1</v>
      </c>
      <c r="G13" s="84">
        <v>13</v>
      </c>
      <c r="H13" s="84">
        <v>29447</v>
      </c>
      <c r="I13" s="84">
        <v>54</v>
      </c>
      <c r="J13" s="84">
        <v>20</v>
      </c>
      <c r="K13" s="84" t="s">
        <v>100</v>
      </c>
      <c r="L13" s="84" t="s">
        <v>128</v>
      </c>
      <c r="M13" s="84">
        <v>2</v>
      </c>
      <c r="N13" s="84">
        <v>1798</v>
      </c>
      <c r="O13" s="84">
        <v>168</v>
      </c>
      <c r="P13" s="84">
        <v>61</v>
      </c>
    </row>
    <row r="14" spans="1:17" x14ac:dyDescent="0.25">
      <c r="B14" s="84" t="s">
        <v>129</v>
      </c>
      <c r="C14" s="84" t="s">
        <v>130</v>
      </c>
      <c r="D14" s="84" t="s">
        <v>105</v>
      </c>
      <c r="E14" s="84">
        <v>2</v>
      </c>
      <c r="F14" s="84">
        <v>4</v>
      </c>
      <c r="G14" s="84">
        <v>6</v>
      </c>
      <c r="H14" s="84">
        <v>30349</v>
      </c>
      <c r="I14" s="84">
        <v>144</v>
      </c>
      <c r="J14" s="84">
        <v>0</v>
      </c>
      <c r="K14" s="84" t="s">
        <v>109</v>
      </c>
      <c r="L14" s="84" t="s">
        <v>101</v>
      </c>
      <c r="M14" s="84">
        <v>4</v>
      </c>
      <c r="N14" s="84">
        <v>1915</v>
      </c>
      <c r="O14" s="84">
        <v>196</v>
      </c>
      <c r="P14" s="84">
        <v>52</v>
      </c>
    </row>
    <row r="15" spans="1:17" x14ac:dyDescent="0.25">
      <c r="B15" s="84" t="s">
        <v>131</v>
      </c>
      <c r="C15" s="84" t="s">
        <v>132</v>
      </c>
      <c r="D15" s="84" t="s">
        <v>125</v>
      </c>
      <c r="E15" s="84">
        <v>1</v>
      </c>
      <c r="F15" s="84">
        <v>2</v>
      </c>
      <c r="G15" s="84">
        <v>8</v>
      </c>
      <c r="H15" s="84">
        <v>30463</v>
      </c>
      <c r="I15" s="84">
        <v>54</v>
      </c>
      <c r="J15" s="84">
        <v>22</v>
      </c>
      <c r="K15" s="84"/>
      <c r="L15" s="84" t="s">
        <v>114</v>
      </c>
      <c r="M15" s="84">
        <v>0</v>
      </c>
      <c r="N15" s="84">
        <v>285</v>
      </c>
      <c r="O15" s="84">
        <v>173</v>
      </c>
      <c r="P15" s="84">
        <v>76</v>
      </c>
    </row>
    <row r="16" spans="1:17" x14ac:dyDescent="0.25">
      <c r="B16" s="84" t="s">
        <v>133</v>
      </c>
      <c r="C16" s="84" t="s">
        <v>134</v>
      </c>
      <c r="D16" s="84" t="s">
        <v>125</v>
      </c>
      <c r="E16" s="84">
        <v>1</v>
      </c>
      <c r="F16" s="84">
        <v>4</v>
      </c>
      <c r="G16" s="84">
        <v>7</v>
      </c>
      <c r="H16" s="84">
        <v>30954</v>
      </c>
      <c r="I16" s="84">
        <v>88</v>
      </c>
      <c r="J16" s="84">
        <v>19</v>
      </c>
      <c r="K16" s="84" t="s">
        <v>109</v>
      </c>
      <c r="L16" s="84" t="s">
        <v>135</v>
      </c>
      <c r="M16" s="84">
        <v>1</v>
      </c>
      <c r="N16" s="84">
        <v>297</v>
      </c>
      <c r="O16" s="84">
        <v>188</v>
      </c>
      <c r="P16" s="84">
        <v>46</v>
      </c>
    </row>
    <row r="17" spans="2:16" x14ac:dyDescent="0.25">
      <c r="B17" s="84" t="s">
        <v>136</v>
      </c>
      <c r="C17" s="84" t="s">
        <v>137</v>
      </c>
      <c r="D17" s="84" t="s">
        <v>99</v>
      </c>
      <c r="E17" s="84">
        <v>3</v>
      </c>
      <c r="F17" s="84">
        <v>4</v>
      </c>
      <c r="G17" s="84">
        <v>8</v>
      </c>
      <c r="H17" s="84">
        <v>29964</v>
      </c>
      <c r="I17" s="84">
        <v>45</v>
      </c>
      <c r="J17" s="84">
        <v>7</v>
      </c>
      <c r="K17" s="84" t="s">
        <v>138</v>
      </c>
      <c r="L17" s="84" t="s">
        <v>135</v>
      </c>
      <c r="M17" s="84">
        <v>3</v>
      </c>
      <c r="N17" s="84">
        <v>345</v>
      </c>
      <c r="O17" s="84">
        <v>164</v>
      </c>
      <c r="P17" s="84">
        <v>104</v>
      </c>
    </row>
    <row r="18" spans="2:16" x14ac:dyDescent="0.25">
      <c r="B18" s="84" t="s">
        <v>139</v>
      </c>
      <c r="C18" s="84" t="s">
        <v>140</v>
      </c>
      <c r="D18" s="84" t="s">
        <v>105</v>
      </c>
      <c r="E18" s="84">
        <v>2</v>
      </c>
      <c r="F18" s="84">
        <v>3</v>
      </c>
      <c r="G18" s="84">
        <v>0</v>
      </c>
      <c r="H18" s="84">
        <v>30365</v>
      </c>
      <c r="I18" s="84">
        <v>64</v>
      </c>
      <c r="J18" s="84">
        <v>14</v>
      </c>
      <c r="K18" s="84" t="s">
        <v>100</v>
      </c>
      <c r="L18" s="84" t="s">
        <v>141</v>
      </c>
      <c r="M18" s="84">
        <v>2</v>
      </c>
      <c r="N18" s="84">
        <v>930</v>
      </c>
      <c r="O18" s="84">
        <v>150</v>
      </c>
      <c r="P18" s="84">
        <v>98</v>
      </c>
    </row>
    <row r="19" spans="2:16" x14ac:dyDescent="0.25">
      <c r="B19" s="84" t="s">
        <v>142</v>
      </c>
      <c r="C19" s="84" t="s">
        <v>143</v>
      </c>
      <c r="D19" s="84" t="s">
        <v>125</v>
      </c>
      <c r="E19" s="84">
        <v>3</v>
      </c>
      <c r="F19" s="84">
        <v>3</v>
      </c>
      <c r="G19" s="84">
        <v>7</v>
      </c>
      <c r="H19" s="84">
        <v>30815</v>
      </c>
      <c r="I19" s="84">
        <v>7</v>
      </c>
      <c r="J19" s="84">
        <v>15</v>
      </c>
      <c r="K19" s="84" t="s">
        <v>138</v>
      </c>
      <c r="L19" s="84" t="s">
        <v>135</v>
      </c>
      <c r="M19" s="84">
        <v>0</v>
      </c>
      <c r="N19" s="84">
        <v>1419</v>
      </c>
      <c r="O19" s="84">
        <v>181</v>
      </c>
      <c r="P19" s="84">
        <v>67</v>
      </c>
    </row>
    <row r="20" spans="2:16" x14ac:dyDescent="0.25">
      <c r="B20" s="84" t="s">
        <v>144</v>
      </c>
      <c r="C20" s="84" t="s">
        <v>145</v>
      </c>
      <c r="D20" s="84" t="s">
        <v>105</v>
      </c>
      <c r="E20" s="84">
        <v>2</v>
      </c>
      <c r="F20" s="84">
        <v>2</v>
      </c>
      <c r="G20" s="84">
        <v>10</v>
      </c>
      <c r="H20" s="84">
        <v>29716</v>
      </c>
      <c r="I20" s="84">
        <v>13</v>
      </c>
      <c r="J20" s="84">
        <v>25</v>
      </c>
      <c r="K20" s="84" t="s">
        <v>138</v>
      </c>
      <c r="L20" s="84" t="s">
        <v>128</v>
      </c>
      <c r="M20" s="84">
        <v>3</v>
      </c>
      <c r="N20" s="84">
        <v>1476</v>
      </c>
      <c r="O20" s="84">
        <v>161</v>
      </c>
      <c r="P20" s="84">
        <v>87</v>
      </c>
    </row>
    <row r="21" spans="2:16" x14ac:dyDescent="0.25">
      <c r="B21" s="84" t="s">
        <v>146</v>
      </c>
      <c r="C21" s="84" t="s">
        <v>147</v>
      </c>
      <c r="D21" s="84" t="s">
        <v>125</v>
      </c>
      <c r="E21" s="84">
        <v>2</v>
      </c>
      <c r="F21" s="84">
        <v>4</v>
      </c>
      <c r="G21" s="84">
        <v>5</v>
      </c>
      <c r="H21" s="84">
        <v>30045</v>
      </c>
      <c r="I21" s="84">
        <v>161</v>
      </c>
      <c r="J21" s="84">
        <v>19</v>
      </c>
      <c r="K21" s="84" t="s">
        <v>138</v>
      </c>
      <c r="L21" s="84" t="s">
        <v>101</v>
      </c>
      <c r="M21" s="84">
        <v>3</v>
      </c>
      <c r="N21" s="84">
        <v>1988</v>
      </c>
      <c r="O21" s="84">
        <v>153</v>
      </c>
      <c r="P21" s="84">
        <v>87</v>
      </c>
    </row>
    <row r="22" spans="2:16" x14ac:dyDescent="0.25">
      <c r="B22" s="84" t="s">
        <v>148</v>
      </c>
      <c r="C22" s="84" t="s">
        <v>149</v>
      </c>
      <c r="D22" s="84" t="s">
        <v>105</v>
      </c>
      <c r="E22" s="84">
        <v>2</v>
      </c>
      <c r="F22" s="84">
        <v>1</v>
      </c>
      <c r="G22" s="84">
        <v>2</v>
      </c>
      <c r="H22" s="84">
        <v>29592</v>
      </c>
      <c r="I22" s="84">
        <v>105</v>
      </c>
      <c r="J22" s="84">
        <v>19</v>
      </c>
      <c r="K22" s="84" t="s">
        <v>138</v>
      </c>
      <c r="L22" s="84" t="s">
        <v>141</v>
      </c>
      <c r="M22" s="84">
        <v>2</v>
      </c>
      <c r="N22" s="84">
        <v>6</v>
      </c>
      <c r="O22" s="84">
        <v>160</v>
      </c>
      <c r="P22" s="84">
        <v>90</v>
      </c>
    </row>
    <row r="23" spans="2:16" x14ac:dyDescent="0.25">
      <c r="B23" s="84" t="s">
        <v>150</v>
      </c>
      <c r="C23" s="84" t="s">
        <v>151</v>
      </c>
      <c r="D23" s="84" t="s">
        <v>99</v>
      </c>
      <c r="E23" s="84">
        <v>1</v>
      </c>
      <c r="F23" s="84">
        <v>4</v>
      </c>
      <c r="G23" s="84">
        <v>13</v>
      </c>
      <c r="H23" s="84">
        <v>29307</v>
      </c>
      <c r="I23" s="84">
        <v>34</v>
      </c>
      <c r="J23" s="84">
        <v>13</v>
      </c>
      <c r="K23" s="84" t="s">
        <v>138</v>
      </c>
      <c r="L23" s="84" t="s">
        <v>141</v>
      </c>
      <c r="M23" s="84">
        <v>4</v>
      </c>
      <c r="N23" s="84">
        <v>331</v>
      </c>
      <c r="O23" s="84">
        <v>169</v>
      </c>
      <c r="P23" s="84">
        <v>60</v>
      </c>
    </row>
    <row r="24" spans="2:16" x14ac:dyDescent="0.25">
      <c r="B24" s="84" t="s">
        <v>152</v>
      </c>
      <c r="C24" s="84" t="s">
        <v>149</v>
      </c>
      <c r="D24" s="84" t="s">
        <v>125</v>
      </c>
      <c r="E24" s="84">
        <v>2</v>
      </c>
      <c r="F24" s="84">
        <v>1</v>
      </c>
      <c r="G24" s="84">
        <v>11</v>
      </c>
      <c r="H24" s="84">
        <v>30417</v>
      </c>
      <c r="I24" s="84">
        <v>32</v>
      </c>
      <c r="J24" s="84">
        <v>21</v>
      </c>
      <c r="K24" s="84" t="s">
        <v>138</v>
      </c>
      <c r="L24" s="84" t="s">
        <v>110</v>
      </c>
      <c r="M24" s="84">
        <v>4</v>
      </c>
      <c r="N24" s="84">
        <v>352</v>
      </c>
      <c r="O24" s="84">
        <v>162</v>
      </c>
      <c r="P24" s="84">
        <v>64</v>
      </c>
    </row>
    <row r="25" spans="2:16" x14ac:dyDescent="0.25">
      <c r="B25" s="84" t="s">
        <v>153</v>
      </c>
      <c r="C25" s="84" t="s">
        <v>154</v>
      </c>
      <c r="D25" s="84" t="s">
        <v>99</v>
      </c>
      <c r="E25" s="84">
        <v>3</v>
      </c>
      <c r="F25" s="84">
        <v>3</v>
      </c>
      <c r="G25" s="84">
        <v>10</v>
      </c>
      <c r="H25" s="84">
        <v>29708</v>
      </c>
      <c r="I25" s="84">
        <v>40</v>
      </c>
      <c r="J25" s="84">
        <v>7</v>
      </c>
      <c r="K25" s="84"/>
      <c r="L25" s="84" t="s">
        <v>110</v>
      </c>
      <c r="M25" s="84">
        <v>3</v>
      </c>
      <c r="N25" s="84">
        <v>474</v>
      </c>
      <c r="O25" s="84">
        <v>177</v>
      </c>
      <c r="P25" s="84">
        <v>100</v>
      </c>
    </row>
    <row r="26" spans="2:16" x14ac:dyDescent="0.25">
      <c r="B26" s="84" t="s">
        <v>155</v>
      </c>
      <c r="C26" s="84" t="s">
        <v>156</v>
      </c>
      <c r="D26" s="84" t="s">
        <v>99</v>
      </c>
      <c r="E26" s="84">
        <v>2</v>
      </c>
      <c r="F26" s="84">
        <v>3</v>
      </c>
      <c r="G26" s="84">
        <v>3</v>
      </c>
      <c r="H26" s="84">
        <v>29764</v>
      </c>
      <c r="I26" s="84">
        <v>61</v>
      </c>
      <c r="J26" s="84">
        <v>29</v>
      </c>
      <c r="K26" s="84" t="s">
        <v>138</v>
      </c>
      <c r="L26" s="84" t="s">
        <v>141</v>
      </c>
      <c r="M26" s="84">
        <v>0</v>
      </c>
      <c r="N26" s="84">
        <v>580</v>
      </c>
      <c r="O26" s="84">
        <v>168</v>
      </c>
      <c r="P26" s="84">
        <v>81</v>
      </c>
    </row>
    <row r="27" spans="2:16" x14ac:dyDescent="0.25">
      <c r="B27" s="84" t="s">
        <v>157</v>
      </c>
      <c r="C27" s="84" t="s">
        <v>158</v>
      </c>
      <c r="D27" s="84" t="s">
        <v>99</v>
      </c>
      <c r="E27" s="84">
        <v>1</v>
      </c>
      <c r="F27" s="84">
        <v>4</v>
      </c>
      <c r="G27" s="84">
        <v>12</v>
      </c>
      <c r="H27" s="84">
        <v>30469</v>
      </c>
      <c r="I27" s="84">
        <v>89</v>
      </c>
      <c r="J27" s="84">
        <v>29</v>
      </c>
      <c r="K27" s="84" t="s">
        <v>100</v>
      </c>
      <c r="L27" s="84" t="s">
        <v>141</v>
      </c>
      <c r="M27" s="84">
        <v>4</v>
      </c>
      <c r="N27" s="84">
        <v>707</v>
      </c>
      <c r="O27" s="84">
        <v>156</v>
      </c>
      <c r="P27" s="84">
        <v>61</v>
      </c>
    </row>
    <row r="28" spans="2:16" x14ac:dyDescent="0.25">
      <c r="B28" s="84" t="s">
        <v>159</v>
      </c>
      <c r="C28" s="84" t="s">
        <v>160</v>
      </c>
      <c r="D28" s="84" t="s">
        <v>108</v>
      </c>
      <c r="E28" s="84">
        <v>3</v>
      </c>
      <c r="F28" s="84">
        <v>2</v>
      </c>
      <c r="G28" s="84">
        <v>3</v>
      </c>
      <c r="H28" s="84">
        <v>30138</v>
      </c>
      <c r="I28" s="84">
        <v>177</v>
      </c>
      <c r="J28" s="84">
        <v>18</v>
      </c>
      <c r="K28" s="84" t="s">
        <v>109</v>
      </c>
      <c r="L28" s="84" t="s">
        <v>135</v>
      </c>
      <c r="M28" s="84">
        <v>4</v>
      </c>
      <c r="N28" s="84">
        <v>734</v>
      </c>
      <c r="O28" s="84">
        <v>180</v>
      </c>
      <c r="P28" s="84">
        <v>81</v>
      </c>
    </row>
    <row r="29" spans="2:16" x14ac:dyDescent="0.25">
      <c r="B29" s="84" t="s">
        <v>115</v>
      </c>
      <c r="C29" s="84" t="s">
        <v>161</v>
      </c>
      <c r="D29" s="84" t="s">
        <v>108</v>
      </c>
      <c r="E29" s="84">
        <v>1</v>
      </c>
      <c r="F29" s="84">
        <v>1</v>
      </c>
      <c r="G29" s="84">
        <v>13</v>
      </c>
      <c r="H29" s="84">
        <v>30155</v>
      </c>
      <c r="I29" s="84">
        <v>112</v>
      </c>
      <c r="J29" s="84">
        <v>12</v>
      </c>
      <c r="K29" s="84" t="s">
        <v>100</v>
      </c>
      <c r="L29" s="84" t="s">
        <v>110</v>
      </c>
      <c r="M29" s="84">
        <v>4</v>
      </c>
      <c r="N29" s="84">
        <v>1214</v>
      </c>
      <c r="O29" s="84">
        <v>179</v>
      </c>
      <c r="P29" s="84">
        <v>70</v>
      </c>
    </row>
    <row r="30" spans="2:16" x14ac:dyDescent="0.25">
      <c r="B30" s="84" t="s">
        <v>162</v>
      </c>
      <c r="C30" s="84" t="s">
        <v>163</v>
      </c>
      <c r="D30" s="84" t="s">
        <v>108</v>
      </c>
      <c r="E30" s="84">
        <v>2</v>
      </c>
      <c r="F30" s="84">
        <v>4</v>
      </c>
      <c r="G30" s="84">
        <v>9</v>
      </c>
      <c r="H30" s="84">
        <v>30383</v>
      </c>
      <c r="I30" s="84">
        <v>61</v>
      </c>
      <c r="J30" s="84">
        <v>14</v>
      </c>
      <c r="K30" s="84" t="s">
        <v>100</v>
      </c>
      <c r="L30" s="84" t="s">
        <v>114</v>
      </c>
      <c r="M30" s="84">
        <v>2</v>
      </c>
      <c r="N30" s="84">
        <v>1729</v>
      </c>
      <c r="O30" s="84">
        <v>169</v>
      </c>
      <c r="P30" s="84">
        <v>80</v>
      </c>
    </row>
    <row r="31" spans="2:16" x14ac:dyDescent="0.25">
      <c r="B31" s="84" t="s">
        <v>164</v>
      </c>
      <c r="C31" s="84" t="s">
        <v>165</v>
      </c>
      <c r="D31" s="84" t="s">
        <v>125</v>
      </c>
      <c r="E31" s="84">
        <v>2</v>
      </c>
      <c r="F31" s="84">
        <v>1</v>
      </c>
      <c r="G31" s="84">
        <v>6</v>
      </c>
      <c r="H31" s="84">
        <v>29932</v>
      </c>
      <c r="I31" s="84">
        <v>113</v>
      </c>
      <c r="J31" s="84">
        <v>3</v>
      </c>
      <c r="K31" s="84" t="s">
        <v>100</v>
      </c>
      <c r="L31" s="84" t="s">
        <v>166</v>
      </c>
      <c r="M31" s="84">
        <v>4</v>
      </c>
      <c r="N31" s="84">
        <v>1878</v>
      </c>
      <c r="O31" s="84">
        <v>193</v>
      </c>
      <c r="P31" s="84">
        <v>61</v>
      </c>
    </row>
    <row r="32" spans="2:16" x14ac:dyDescent="0.25">
      <c r="B32" s="84" t="s">
        <v>131</v>
      </c>
      <c r="C32" s="84" t="s">
        <v>167</v>
      </c>
      <c r="D32" s="84" t="s">
        <v>105</v>
      </c>
      <c r="E32" s="84">
        <v>1</v>
      </c>
      <c r="F32" s="84">
        <v>2</v>
      </c>
      <c r="G32" s="84">
        <v>0</v>
      </c>
      <c r="H32" s="84">
        <v>29841</v>
      </c>
      <c r="I32" s="84">
        <v>179</v>
      </c>
      <c r="J32" s="84">
        <v>1</v>
      </c>
      <c r="K32" s="84" t="s">
        <v>113</v>
      </c>
      <c r="L32" s="84" t="s">
        <v>166</v>
      </c>
      <c r="M32" s="84">
        <v>2</v>
      </c>
      <c r="N32" s="84">
        <v>1934</v>
      </c>
      <c r="O32" s="84">
        <v>178</v>
      </c>
      <c r="P32" s="84">
        <v>88</v>
      </c>
    </row>
    <row r="33" spans="2:16" x14ac:dyDescent="0.25">
      <c r="B33" s="84" t="s">
        <v>168</v>
      </c>
      <c r="C33" s="84" t="s">
        <v>156</v>
      </c>
      <c r="D33" s="84" t="s">
        <v>125</v>
      </c>
      <c r="E33" s="84">
        <v>3</v>
      </c>
      <c r="F33" s="84">
        <v>1</v>
      </c>
      <c r="G33" s="84">
        <v>9</v>
      </c>
      <c r="H33" s="84">
        <v>30998</v>
      </c>
      <c r="I33" s="84">
        <v>99</v>
      </c>
      <c r="J33" s="84">
        <v>3</v>
      </c>
      <c r="K33" s="84" t="s">
        <v>138</v>
      </c>
      <c r="L33" s="84" t="s">
        <v>135</v>
      </c>
      <c r="M33" s="84">
        <v>2</v>
      </c>
      <c r="N33" s="84">
        <v>1957</v>
      </c>
      <c r="O33" s="84">
        <v>151</v>
      </c>
      <c r="P33" s="84">
        <v>72</v>
      </c>
    </row>
    <row r="34" spans="2:16" x14ac:dyDescent="0.25">
      <c r="B34" s="84" t="s">
        <v>169</v>
      </c>
      <c r="C34" s="84" t="s">
        <v>170</v>
      </c>
      <c r="D34" s="84" t="s">
        <v>99</v>
      </c>
      <c r="E34" s="84">
        <v>2</v>
      </c>
      <c r="F34" s="84">
        <v>2</v>
      </c>
      <c r="G34" s="84">
        <v>13</v>
      </c>
      <c r="H34" s="84">
        <v>30569</v>
      </c>
      <c r="I34" s="84">
        <v>88</v>
      </c>
      <c r="J34" s="84">
        <v>21</v>
      </c>
      <c r="K34" s="84" t="s">
        <v>109</v>
      </c>
      <c r="L34" s="84" t="s">
        <v>101</v>
      </c>
      <c r="M34" s="84">
        <v>0</v>
      </c>
      <c r="N34" s="84">
        <v>492</v>
      </c>
      <c r="O34" s="84">
        <v>162</v>
      </c>
      <c r="P34" s="84">
        <v>69</v>
      </c>
    </row>
    <row r="35" spans="2:16" x14ac:dyDescent="0.25">
      <c r="B35" s="84" t="s">
        <v>171</v>
      </c>
      <c r="C35" s="84" t="s">
        <v>172</v>
      </c>
      <c r="D35" s="84" t="s">
        <v>125</v>
      </c>
      <c r="E35" s="84">
        <v>1</v>
      </c>
      <c r="F35" s="84">
        <v>1</v>
      </c>
      <c r="G35" s="84">
        <v>4</v>
      </c>
      <c r="H35" s="84">
        <v>29346</v>
      </c>
      <c r="I35" s="84">
        <v>174</v>
      </c>
      <c r="J35" s="84">
        <v>2</v>
      </c>
      <c r="K35" s="84" t="s">
        <v>113</v>
      </c>
      <c r="L35" s="84" t="s">
        <v>135</v>
      </c>
      <c r="M35" s="84">
        <v>3</v>
      </c>
      <c r="N35" s="84">
        <v>540</v>
      </c>
      <c r="O35" s="84">
        <v>162</v>
      </c>
      <c r="P35" s="84">
        <v>95</v>
      </c>
    </row>
    <row r="36" spans="2:16" x14ac:dyDescent="0.25">
      <c r="B36" s="84" t="s">
        <v>173</v>
      </c>
      <c r="C36" s="84" t="s">
        <v>127</v>
      </c>
      <c r="D36" s="84" t="s">
        <v>108</v>
      </c>
      <c r="E36" s="84">
        <v>3</v>
      </c>
      <c r="F36" s="84">
        <v>1</v>
      </c>
      <c r="G36" s="84">
        <v>7</v>
      </c>
      <c r="H36" s="84">
        <v>29993</v>
      </c>
      <c r="I36" s="84">
        <v>61</v>
      </c>
      <c r="J36" s="84">
        <v>3</v>
      </c>
      <c r="K36" s="84" t="s">
        <v>138</v>
      </c>
      <c r="L36" s="84" t="s">
        <v>101</v>
      </c>
      <c r="M36" s="84">
        <v>2</v>
      </c>
      <c r="N36" s="84">
        <v>555</v>
      </c>
      <c r="O36" s="84">
        <v>187</v>
      </c>
      <c r="P36" s="84">
        <v>90</v>
      </c>
    </row>
    <row r="37" spans="2:16" x14ac:dyDescent="0.25">
      <c r="B37" s="84" t="s">
        <v>174</v>
      </c>
      <c r="C37" s="84" t="s">
        <v>116</v>
      </c>
      <c r="D37" s="84" t="s">
        <v>99</v>
      </c>
      <c r="E37" s="84">
        <v>2</v>
      </c>
      <c r="F37" s="84">
        <v>1</v>
      </c>
      <c r="G37" s="84">
        <v>2</v>
      </c>
      <c r="H37" s="84">
        <v>29804</v>
      </c>
      <c r="I37" s="84">
        <v>112</v>
      </c>
      <c r="J37" s="84">
        <v>11</v>
      </c>
      <c r="K37" s="84" t="s">
        <v>113</v>
      </c>
      <c r="L37" s="84" t="s">
        <v>110</v>
      </c>
      <c r="M37" s="84">
        <v>2</v>
      </c>
      <c r="N37" s="84">
        <v>952</v>
      </c>
      <c r="O37" s="84">
        <v>199</v>
      </c>
      <c r="P37" s="84">
        <v>101</v>
      </c>
    </row>
    <row r="38" spans="2:16" x14ac:dyDescent="0.25">
      <c r="B38" s="84" t="s">
        <v>150</v>
      </c>
      <c r="C38" s="84" t="s">
        <v>175</v>
      </c>
      <c r="D38" s="84" t="s">
        <v>108</v>
      </c>
      <c r="E38" s="84">
        <v>2</v>
      </c>
      <c r="F38" s="84">
        <v>2</v>
      </c>
      <c r="G38" s="84">
        <v>6</v>
      </c>
      <c r="H38" s="84">
        <v>29914</v>
      </c>
      <c r="I38" s="84">
        <v>151</v>
      </c>
      <c r="J38" s="84">
        <v>20</v>
      </c>
      <c r="K38" s="84" t="s">
        <v>138</v>
      </c>
      <c r="L38" s="84" t="s">
        <v>128</v>
      </c>
      <c r="M38" s="84">
        <v>3</v>
      </c>
      <c r="N38" s="84">
        <v>1078</v>
      </c>
      <c r="O38" s="84">
        <v>186</v>
      </c>
      <c r="P38" s="84">
        <v>49</v>
      </c>
    </row>
    <row r="39" spans="2:16" x14ac:dyDescent="0.25">
      <c r="B39" s="84" t="s">
        <v>176</v>
      </c>
      <c r="C39" s="84" t="s">
        <v>177</v>
      </c>
      <c r="D39" s="84" t="s">
        <v>108</v>
      </c>
      <c r="E39" s="84">
        <v>1</v>
      </c>
      <c r="F39" s="84">
        <v>2</v>
      </c>
      <c r="G39" s="84">
        <v>7</v>
      </c>
      <c r="H39" s="84">
        <v>30575</v>
      </c>
      <c r="I39" s="84">
        <v>140</v>
      </c>
      <c r="J39" s="84">
        <v>12</v>
      </c>
      <c r="K39" s="84" t="s">
        <v>138</v>
      </c>
      <c r="L39" s="84" t="s">
        <v>101</v>
      </c>
      <c r="M39" s="84">
        <v>1</v>
      </c>
      <c r="N39" s="84">
        <v>1201</v>
      </c>
      <c r="O39" s="84">
        <v>166</v>
      </c>
      <c r="P39" s="84">
        <v>83</v>
      </c>
    </row>
    <row r="40" spans="2:16" x14ac:dyDescent="0.25">
      <c r="B40" s="84" t="s">
        <v>178</v>
      </c>
      <c r="C40" s="84" t="s">
        <v>179</v>
      </c>
      <c r="D40" s="84" t="s">
        <v>99</v>
      </c>
      <c r="E40" s="84">
        <v>1</v>
      </c>
      <c r="F40" s="84">
        <v>4</v>
      </c>
      <c r="G40" s="84">
        <v>8</v>
      </c>
      <c r="H40" s="84">
        <v>30668</v>
      </c>
      <c r="I40" s="84">
        <v>81</v>
      </c>
      <c r="J40" s="84">
        <v>2</v>
      </c>
      <c r="K40" s="84" t="s">
        <v>113</v>
      </c>
      <c r="L40" s="84" t="s">
        <v>110</v>
      </c>
      <c r="M40" s="84">
        <v>1</v>
      </c>
      <c r="N40" s="84">
        <v>1322</v>
      </c>
      <c r="O40" s="84">
        <v>162</v>
      </c>
      <c r="P40" s="84">
        <v>63</v>
      </c>
    </row>
    <row r="41" spans="2:16" x14ac:dyDescent="0.25">
      <c r="B41" s="84" t="s">
        <v>180</v>
      </c>
      <c r="C41" s="84" t="s">
        <v>181</v>
      </c>
      <c r="D41" s="84" t="s">
        <v>99</v>
      </c>
      <c r="E41" s="84">
        <v>2</v>
      </c>
      <c r="F41" s="84">
        <v>4</v>
      </c>
      <c r="G41" s="84">
        <v>3</v>
      </c>
      <c r="H41" s="84">
        <v>30984</v>
      </c>
      <c r="I41" s="84">
        <v>43</v>
      </c>
      <c r="J41" s="84">
        <v>3</v>
      </c>
      <c r="K41" s="84" t="s">
        <v>100</v>
      </c>
      <c r="L41" s="84" t="s">
        <v>110</v>
      </c>
      <c r="M41" s="84">
        <v>4</v>
      </c>
      <c r="N41" s="84">
        <v>1573</v>
      </c>
      <c r="O41" s="84">
        <v>169</v>
      </c>
      <c r="P41" s="84">
        <v>83</v>
      </c>
    </row>
    <row r="42" spans="2:16" x14ac:dyDescent="0.25">
      <c r="B42" s="84" t="s">
        <v>182</v>
      </c>
      <c r="C42" s="84" t="s">
        <v>183</v>
      </c>
      <c r="D42" s="84" t="s">
        <v>125</v>
      </c>
      <c r="E42" s="84">
        <v>3</v>
      </c>
      <c r="F42" s="84">
        <v>3</v>
      </c>
      <c r="G42" s="84">
        <v>11</v>
      </c>
      <c r="H42" s="84">
        <v>29801</v>
      </c>
      <c r="I42" s="84">
        <v>125</v>
      </c>
      <c r="J42" s="84">
        <v>9</v>
      </c>
      <c r="K42" s="84" t="s">
        <v>138</v>
      </c>
      <c r="L42" s="84" t="s">
        <v>114</v>
      </c>
      <c r="M42" s="84">
        <v>0</v>
      </c>
      <c r="N42" s="84">
        <v>1785</v>
      </c>
      <c r="O42" s="84">
        <v>156</v>
      </c>
      <c r="P42" s="84">
        <v>73</v>
      </c>
    </row>
    <row r="43" spans="2:16" x14ac:dyDescent="0.25">
      <c r="B43" s="84" t="s">
        <v>184</v>
      </c>
      <c r="C43" s="84" t="s">
        <v>112</v>
      </c>
      <c r="D43" s="84" t="s">
        <v>99</v>
      </c>
      <c r="E43" s="84">
        <v>1</v>
      </c>
      <c r="F43" s="84">
        <v>1</v>
      </c>
      <c r="G43" s="84">
        <v>11</v>
      </c>
      <c r="H43" s="84">
        <v>29802</v>
      </c>
      <c r="I43" s="84">
        <v>36</v>
      </c>
      <c r="J43" s="84">
        <v>3</v>
      </c>
      <c r="K43" s="84" t="s">
        <v>100</v>
      </c>
      <c r="L43" s="84" t="s">
        <v>110</v>
      </c>
      <c r="M43" s="84">
        <v>2</v>
      </c>
      <c r="N43" s="84">
        <v>19</v>
      </c>
      <c r="O43" s="84">
        <v>165</v>
      </c>
      <c r="P43" s="84">
        <v>57</v>
      </c>
    </row>
    <row r="44" spans="2:16" x14ac:dyDescent="0.25">
      <c r="B44" s="84" t="s">
        <v>185</v>
      </c>
      <c r="C44" s="84" t="s">
        <v>186</v>
      </c>
      <c r="D44" s="84" t="s">
        <v>99</v>
      </c>
      <c r="E44" s="84">
        <v>1</v>
      </c>
      <c r="F44" s="84">
        <v>1</v>
      </c>
      <c r="G44" s="84">
        <v>11</v>
      </c>
      <c r="H44" s="84">
        <v>29896</v>
      </c>
      <c r="I44" s="84">
        <v>140</v>
      </c>
      <c r="J44" s="84">
        <v>21</v>
      </c>
      <c r="K44" s="84" t="s">
        <v>138</v>
      </c>
      <c r="L44" s="84" t="s">
        <v>166</v>
      </c>
      <c r="M44" s="84">
        <v>3</v>
      </c>
      <c r="N44" s="84">
        <v>185</v>
      </c>
      <c r="O44" s="84">
        <v>151</v>
      </c>
      <c r="P44" s="84">
        <v>74</v>
      </c>
    </row>
    <row r="45" spans="2:16" x14ac:dyDescent="0.25">
      <c r="B45" s="84" t="s">
        <v>187</v>
      </c>
      <c r="C45" s="84" t="s">
        <v>188</v>
      </c>
      <c r="D45" s="84" t="s">
        <v>125</v>
      </c>
      <c r="E45" s="84">
        <v>1</v>
      </c>
      <c r="F45" s="84">
        <v>2</v>
      </c>
      <c r="G45" s="84">
        <v>13</v>
      </c>
      <c r="H45" s="84">
        <v>30745</v>
      </c>
      <c r="I45" s="84">
        <v>29</v>
      </c>
      <c r="J45" s="84">
        <v>18</v>
      </c>
      <c r="K45" s="84" t="s">
        <v>100</v>
      </c>
      <c r="L45" s="84" t="s">
        <v>128</v>
      </c>
      <c r="M45" s="84">
        <v>0</v>
      </c>
      <c r="N45" s="84">
        <v>277</v>
      </c>
      <c r="O45" s="84">
        <v>164</v>
      </c>
      <c r="P45" s="84">
        <v>96</v>
      </c>
    </row>
    <row r="46" spans="2:16" x14ac:dyDescent="0.25">
      <c r="B46" s="84" t="s">
        <v>189</v>
      </c>
      <c r="C46" s="84" t="s">
        <v>120</v>
      </c>
      <c r="D46" s="84" t="s">
        <v>105</v>
      </c>
      <c r="E46" s="84">
        <v>3</v>
      </c>
      <c r="F46" s="84">
        <v>3</v>
      </c>
      <c r="G46" s="84">
        <v>2</v>
      </c>
      <c r="H46" s="84">
        <v>30836</v>
      </c>
      <c r="I46" s="84">
        <v>55</v>
      </c>
      <c r="J46" s="84">
        <v>13</v>
      </c>
      <c r="K46" s="84" t="s">
        <v>138</v>
      </c>
      <c r="L46" s="84" t="s">
        <v>135</v>
      </c>
      <c r="M46" s="84">
        <v>4</v>
      </c>
      <c r="N46" s="84">
        <v>609</v>
      </c>
      <c r="O46" s="84">
        <v>171</v>
      </c>
      <c r="P46" s="84">
        <v>109</v>
      </c>
    </row>
    <row r="47" spans="2:16" x14ac:dyDescent="0.25">
      <c r="B47" s="84" t="s">
        <v>190</v>
      </c>
      <c r="C47" s="84" t="s">
        <v>191</v>
      </c>
      <c r="D47" s="84" t="s">
        <v>105</v>
      </c>
      <c r="E47" s="84">
        <v>2</v>
      </c>
      <c r="F47" s="84">
        <v>3</v>
      </c>
      <c r="G47" s="84">
        <v>9</v>
      </c>
      <c r="H47" s="84">
        <v>31016</v>
      </c>
      <c r="I47" s="84">
        <v>160</v>
      </c>
      <c r="J47" s="84">
        <v>16</v>
      </c>
      <c r="K47" s="84" t="s">
        <v>113</v>
      </c>
      <c r="L47" s="84" t="s">
        <v>135</v>
      </c>
      <c r="M47" s="84">
        <v>1</v>
      </c>
      <c r="N47" s="84">
        <v>1288</v>
      </c>
      <c r="O47" s="84">
        <v>168</v>
      </c>
      <c r="P47" s="84">
        <v>106</v>
      </c>
    </row>
    <row r="48" spans="2:16" x14ac:dyDescent="0.25">
      <c r="B48" s="84" t="s">
        <v>192</v>
      </c>
      <c r="C48" s="84" t="s">
        <v>193</v>
      </c>
      <c r="D48" s="84" t="s">
        <v>105</v>
      </c>
      <c r="E48" s="84">
        <v>1</v>
      </c>
      <c r="F48" s="84">
        <v>1</v>
      </c>
      <c r="G48" s="84">
        <v>8</v>
      </c>
      <c r="H48" s="84">
        <v>30696</v>
      </c>
      <c r="I48" s="84">
        <v>82</v>
      </c>
      <c r="J48" s="84">
        <v>22</v>
      </c>
      <c r="K48" s="84" t="s">
        <v>100</v>
      </c>
      <c r="L48" s="84" t="s">
        <v>141</v>
      </c>
      <c r="M48" s="84">
        <v>2</v>
      </c>
      <c r="N48" s="84">
        <v>1437</v>
      </c>
      <c r="O48" s="84">
        <v>181</v>
      </c>
      <c r="P48" s="84">
        <v>75</v>
      </c>
    </row>
    <row r="49" spans="2:16" x14ac:dyDescent="0.25">
      <c r="B49" s="84" t="s">
        <v>194</v>
      </c>
      <c r="C49" s="84" t="s">
        <v>195</v>
      </c>
      <c r="D49" s="84" t="s">
        <v>105</v>
      </c>
      <c r="E49" s="84">
        <v>2</v>
      </c>
      <c r="F49" s="84">
        <v>1</v>
      </c>
      <c r="G49" s="84">
        <v>1</v>
      </c>
      <c r="H49" s="84">
        <v>30963</v>
      </c>
      <c r="I49" s="84">
        <v>178</v>
      </c>
      <c r="J49" s="84">
        <v>4</v>
      </c>
      <c r="K49" s="84" t="s">
        <v>109</v>
      </c>
      <c r="L49" s="84" t="s">
        <v>101</v>
      </c>
      <c r="M49" s="84">
        <v>3</v>
      </c>
      <c r="N49" s="84">
        <v>1532</v>
      </c>
      <c r="O49" s="84">
        <v>188</v>
      </c>
      <c r="P49" s="84">
        <v>89</v>
      </c>
    </row>
    <row r="50" spans="2:16" x14ac:dyDescent="0.25">
      <c r="B50" s="84" t="s">
        <v>178</v>
      </c>
      <c r="C50" s="84" t="s">
        <v>196</v>
      </c>
      <c r="D50" s="84" t="s">
        <v>125</v>
      </c>
      <c r="E50" s="84">
        <v>2</v>
      </c>
      <c r="F50" s="84">
        <v>1</v>
      </c>
      <c r="G50" s="84">
        <v>3</v>
      </c>
      <c r="H50" s="84">
        <v>30595</v>
      </c>
      <c r="I50" s="84">
        <v>95</v>
      </c>
      <c r="J50" s="84">
        <v>5</v>
      </c>
      <c r="K50" s="84" t="s">
        <v>109</v>
      </c>
      <c r="L50" s="84" t="s">
        <v>128</v>
      </c>
      <c r="M50" s="84">
        <v>2</v>
      </c>
      <c r="N50" s="84">
        <v>1782</v>
      </c>
      <c r="O50" s="84">
        <v>192</v>
      </c>
      <c r="P50" s="84">
        <v>64</v>
      </c>
    </row>
    <row r="51" spans="2:16" x14ac:dyDescent="0.25">
      <c r="B51" s="84" t="s">
        <v>111</v>
      </c>
      <c r="C51" s="84" t="s">
        <v>197</v>
      </c>
      <c r="D51" s="84" t="s">
        <v>99</v>
      </c>
      <c r="E51" s="84">
        <v>3</v>
      </c>
      <c r="F51" s="84">
        <v>2</v>
      </c>
      <c r="G51" s="84">
        <v>2</v>
      </c>
      <c r="H51" s="84">
        <v>30531</v>
      </c>
      <c r="I51" s="84">
        <v>132</v>
      </c>
      <c r="J51" s="84">
        <v>4</v>
      </c>
      <c r="K51" s="84" t="s">
        <v>100</v>
      </c>
      <c r="L51" s="84" t="s">
        <v>141</v>
      </c>
      <c r="M51" s="84">
        <v>0</v>
      </c>
      <c r="N51" s="84">
        <v>1782</v>
      </c>
      <c r="O51" s="84">
        <v>185</v>
      </c>
      <c r="P51" s="84">
        <v>59</v>
      </c>
    </row>
    <row r="52" spans="2:16" x14ac:dyDescent="0.25">
      <c r="B52" s="84" t="s">
        <v>198</v>
      </c>
      <c r="C52" s="84" t="s">
        <v>122</v>
      </c>
      <c r="D52" s="84" t="s">
        <v>105</v>
      </c>
      <c r="E52" s="84">
        <v>1</v>
      </c>
      <c r="F52" s="84">
        <v>1</v>
      </c>
      <c r="G52" s="84">
        <v>6</v>
      </c>
      <c r="H52" s="84">
        <v>29238</v>
      </c>
      <c r="I52" s="84">
        <v>71</v>
      </c>
      <c r="J52" s="84">
        <v>14</v>
      </c>
      <c r="K52" s="84" t="s">
        <v>100</v>
      </c>
      <c r="L52" s="84" t="s">
        <v>128</v>
      </c>
      <c r="M52" s="84">
        <v>3</v>
      </c>
      <c r="N52" s="84">
        <v>1837</v>
      </c>
      <c r="O52" s="84">
        <v>179</v>
      </c>
      <c r="P52" s="84">
        <v>72</v>
      </c>
    </row>
    <row r="53" spans="2:16" x14ac:dyDescent="0.25">
      <c r="B53" s="84" t="s">
        <v>199</v>
      </c>
      <c r="C53" s="84" t="s">
        <v>200</v>
      </c>
      <c r="D53" s="84" t="s">
        <v>99</v>
      </c>
      <c r="E53" s="84">
        <v>2</v>
      </c>
      <c r="F53" s="84">
        <v>3</v>
      </c>
      <c r="G53" s="84">
        <v>1</v>
      </c>
      <c r="H53" s="84">
        <v>30938</v>
      </c>
      <c r="I53" s="84">
        <v>77</v>
      </c>
      <c r="J53" s="84">
        <v>20</v>
      </c>
      <c r="K53" s="84" t="s">
        <v>100</v>
      </c>
      <c r="L53" s="84" t="s">
        <v>101</v>
      </c>
      <c r="M53" s="84">
        <v>4</v>
      </c>
      <c r="N53" s="84">
        <v>295</v>
      </c>
      <c r="O53" s="84">
        <v>164</v>
      </c>
      <c r="P53" s="84">
        <v>100</v>
      </c>
    </row>
    <row r="54" spans="2:16" x14ac:dyDescent="0.25">
      <c r="B54" s="84" t="s">
        <v>201</v>
      </c>
      <c r="C54" s="84" t="s">
        <v>202</v>
      </c>
      <c r="D54" s="84" t="s">
        <v>105</v>
      </c>
      <c r="E54" s="84">
        <v>3</v>
      </c>
      <c r="F54" s="84">
        <v>4</v>
      </c>
      <c r="G54" s="84">
        <v>7</v>
      </c>
      <c r="H54" s="84">
        <v>30583</v>
      </c>
      <c r="I54" s="84">
        <v>78</v>
      </c>
      <c r="J54" s="84">
        <v>24</v>
      </c>
      <c r="K54" s="84" t="s">
        <v>113</v>
      </c>
      <c r="L54" s="84" t="s">
        <v>128</v>
      </c>
      <c r="M54" s="84">
        <v>0</v>
      </c>
      <c r="N54" s="84">
        <v>391</v>
      </c>
      <c r="O54" s="84">
        <v>184</v>
      </c>
      <c r="P54" s="84">
        <v>58</v>
      </c>
    </row>
    <row r="55" spans="2:16" x14ac:dyDescent="0.25">
      <c r="B55" s="84" t="s">
        <v>203</v>
      </c>
      <c r="C55" s="84" t="s">
        <v>204</v>
      </c>
      <c r="D55" s="84" t="s">
        <v>105</v>
      </c>
      <c r="E55" s="84">
        <v>3</v>
      </c>
      <c r="F55" s="84">
        <v>3</v>
      </c>
      <c r="G55" s="84">
        <v>12</v>
      </c>
      <c r="H55" s="84">
        <v>29224</v>
      </c>
      <c r="I55" s="84">
        <v>168</v>
      </c>
      <c r="J55" s="84">
        <v>24</v>
      </c>
      <c r="K55" s="84" t="s">
        <v>109</v>
      </c>
      <c r="L55" s="84" t="s">
        <v>166</v>
      </c>
      <c r="M55" s="84">
        <v>3</v>
      </c>
      <c r="N55" s="84">
        <v>418</v>
      </c>
      <c r="O55" s="84">
        <v>151</v>
      </c>
      <c r="P55" s="84">
        <v>95</v>
      </c>
    </row>
    <row r="56" spans="2:16" x14ac:dyDescent="0.25">
      <c r="B56" s="84" t="s">
        <v>205</v>
      </c>
      <c r="C56" s="84" t="s">
        <v>206</v>
      </c>
      <c r="D56" s="84" t="s">
        <v>105</v>
      </c>
      <c r="E56" s="84">
        <v>1</v>
      </c>
      <c r="F56" s="84">
        <v>1</v>
      </c>
      <c r="G56" s="84">
        <v>11</v>
      </c>
      <c r="H56" s="84">
        <v>29975</v>
      </c>
      <c r="I56" s="84">
        <v>53</v>
      </c>
      <c r="J56" s="84">
        <v>24</v>
      </c>
      <c r="K56" s="84"/>
      <c r="L56" s="84" t="s">
        <v>110</v>
      </c>
      <c r="M56" s="84">
        <v>4</v>
      </c>
      <c r="N56" s="84">
        <v>510</v>
      </c>
      <c r="O56" s="84">
        <v>196</v>
      </c>
      <c r="P56" s="84">
        <v>61</v>
      </c>
    </row>
    <row r="57" spans="2:16" x14ac:dyDescent="0.25">
      <c r="B57" s="84" t="s">
        <v>207</v>
      </c>
      <c r="C57" s="84" t="s">
        <v>208</v>
      </c>
      <c r="D57" s="84" t="s">
        <v>125</v>
      </c>
      <c r="E57" s="84">
        <v>2</v>
      </c>
      <c r="F57" s="84">
        <v>1</v>
      </c>
      <c r="G57" s="84">
        <v>6</v>
      </c>
      <c r="H57" s="84">
        <v>29905</v>
      </c>
      <c r="I57" s="84">
        <v>89</v>
      </c>
      <c r="J57" s="84">
        <v>4</v>
      </c>
      <c r="K57" s="84" t="s">
        <v>109</v>
      </c>
      <c r="L57" s="84" t="s">
        <v>141</v>
      </c>
      <c r="M57" s="84">
        <v>4</v>
      </c>
      <c r="N57" s="84">
        <v>548</v>
      </c>
      <c r="O57" s="84">
        <v>176</v>
      </c>
      <c r="P57" s="84">
        <v>84</v>
      </c>
    </row>
    <row r="58" spans="2:16" x14ac:dyDescent="0.25">
      <c r="B58" s="84" t="s">
        <v>106</v>
      </c>
      <c r="C58" s="84" t="s">
        <v>209</v>
      </c>
      <c r="D58" s="84" t="s">
        <v>108</v>
      </c>
      <c r="E58" s="84">
        <v>3</v>
      </c>
      <c r="F58" s="84">
        <v>1</v>
      </c>
      <c r="G58" s="84">
        <v>1</v>
      </c>
      <c r="H58" s="84">
        <v>29281</v>
      </c>
      <c r="I58" s="84">
        <v>127</v>
      </c>
      <c r="J58" s="84">
        <v>8</v>
      </c>
      <c r="K58" s="84" t="s">
        <v>109</v>
      </c>
      <c r="L58" s="84" t="s">
        <v>101</v>
      </c>
      <c r="M58" s="84">
        <v>0</v>
      </c>
      <c r="N58" s="84">
        <v>1446</v>
      </c>
      <c r="O58" s="84">
        <v>152</v>
      </c>
      <c r="P58" s="84">
        <v>78</v>
      </c>
    </row>
    <row r="59" spans="2:16" x14ac:dyDescent="0.25">
      <c r="B59" s="84" t="s">
        <v>199</v>
      </c>
      <c r="C59" s="84" t="s">
        <v>210</v>
      </c>
      <c r="D59" s="84" t="s">
        <v>125</v>
      </c>
      <c r="E59" s="84">
        <v>3</v>
      </c>
      <c r="F59" s="84">
        <v>1</v>
      </c>
      <c r="G59" s="84">
        <v>8</v>
      </c>
      <c r="H59" s="84">
        <v>30341</v>
      </c>
      <c r="I59" s="84">
        <v>194</v>
      </c>
      <c r="J59" s="84">
        <v>9</v>
      </c>
      <c r="K59" s="84" t="s">
        <v>100</v>
      </c>
      <c r="L59" s="84" t="s">
        <v>135</v>
      </c>
      <c r="M59" s="84">
        <v>4</v>
      </c>
      <c r="N59" s="84">
        <v>1872</v>
      </c>
      <c r="O59" s="84">
        <v>151</v>
      </c>
      <c r="P59" s="84">
        <v>74</v>
      </c>
    </row>
    <row r="60" spans="2:16" x14ac:dyDescent="0.25">
      <c r="B60" s="84" t="s">
        <v>211</v>
      </c>
      <c r="C60" s="84" t="s">
        <v>212</v>
      </c>
      <c r="D60" s="84" t="s">
        <v>108</v>
      </c>
      <c r="E60" s="84">
        <v>3</v>
      </c>
      <c r="F60" s="84">
        <v>4</v>
      </c>
      <c r="G60" s="84">
        <v>12</v>
      </c>
      <c r="H60" s="84">
        <v>29470</v>
      </c>
      <c r="I60" s="84">
        <v>179</v>
      </c>
      <c r="J60" s="84">
        <v>27</v>
      </c>
      <c r="K60" s="84" t="s">
        <v>138</v>
      </c>
      <c r="L60" s="84" t="s">
        <v>114</v>
      </c>
      <c r="M60" s="84">
        <v>2</v>
      </c>
      <c r="N60" s="84">
        <v>288</v>
      </c>
      <c r="O60" s="84">
        <v>153</v>
      </c>
      <c r="P60" s="84">
        <v>64</v>
      </c>
    </row>
    <row r="61" spans="2:16" x14ac:dyDescent="0.25">
      <c r="B61" s="84" t="s">
        <v>213</v>
      </c>
      <c r="C61" s="84" t="s">
        <v>104</v>
      </c>
      <c r="D61" s="84" t="s">
        <v>125</v>
      </c>
      <c r="E61" s="84">
        <v>3</v>
      </c>
      <c r="F61" s="84">
        <v>2</v>
      </c>
      <c r="G61" s="84">
        <v>7</v>
      </c>
      <c r="H61" s="84">
        <v>30716</v>
      </c>
      <c r="I61" s="84">
        <v>186</v>
      </c>
      <c r="J61" s="84">
        <v>25</v>
      </c>
      <c r="K61" s="84" t="s">
        <v>100</v>
      </c>
      <c r="L61" s="84" t="s">
        <v>166</v>
      </c>
      <c r="M61" s="84">
        <v>0</v>
      </c>
      <c r="N61" s="84">
        <v>395</v>
      </c>
      <c r="O61" s="84">
        <v>183</v>
      </c>
      <c r="P61" s="84">
        <v>69</v>
      </c>
    </row>
    <row r="62" spans="2:16" x14ac:dyDescent="0.25">
      <c r="B62" s="84" t="s">
        <v>214</v>
      </c>
      <c r="C62" s="84" t="s">
        <v>193</v>
      </c>
      <c r="D62" s="84" t="s">
        <v>99</v>
      </c>
      <c r="E62" s="84">
        <v>3</v>
      </c>
      <c r="F62" s="84">
        <v>1</v>
      </c>
      <c r="G62" s="84">
        <v>2</v>
      </c>
      <c r="H62" s="84">
        <v>29973</v>
      </c>
      <c r="I62" s="84">
        <v>66</v>
      </c>
      <c r="J62" s="84">
        <v>5</v>
      </c>
      <c r="K62" s="84" t="s">
        <v>138</v>
      </c>
      <c r="L62" s="84" t="s">
        <v>141</v>
      </c>
      <c r="M62" s="84">
        <v>2</v>
      </c>
      <c r="N62" s="84">
        <v>906</v>
      </c>
      <c r="O62" s="84">
        <v>181</v>
      </c>
      <c r="P62" s="84">
        <v>79</v>
      </c>
    </row>
    <row r="63" spans="2:16" x14ac:dyDescent="0.25">
      <c r="B63" s="84" t="s">
        <v>215</v>
      </c>
      <c r="C63" s="84" t="s">
        <v>216</v>
      </c>
      <c r="D63" s="84" t="s">
        <v>108</v>
      </c>
      <c r="E63" s="84">
        <v>3</v>
      </c>
      <c r="F63" s="84">
        <v>1</v>
      </c>
      <c r="G63" s="84">
        <v>5</v>
      </c>
      <c r="H63" s="84">
        <v>29779</v>
      </c>
      <c r="I63" s="84">
        <v>8</v>
      </c>
      <c r="J63" s="84">
        <v>22</v>
      </c>
      <c r="K63" s="84" t="s">
        <v>100</v>
      </c>
      <c r="L63" s="84" t="s">
        <v>166</v>
      </c>
      <c r="M63" s="84">
        <v>4</v>
      </c>
      <c r="N63" s="84">
        <v>1006</v>
      </c>
      <c r="O63" s="84">
        <v>161</v>
      </c>
      <c r="P63" s="84">
        <v>46</v>
      </c>
    </row>
    <row r="64" spans="2:16" x14ac:dyDescent="0.25">
      <c r="B64" s="84" t="s">
        <v>217</v>
      </c>
      <c r="C64" s="84" t="s">
        <v>158</v>
      </c>
      <c r="D64" s="84" t="s">
        <v>99</v>
      </c>
      <c r="E64" s="84">
        <v>2</v>
      </c>
      <c r="F64" s="84">
        <v>2</v>
      </c>
      <c r="G64" s="84">
        <v>8</v>
      </c>
      <c r="H64" s="84">
        <v>30962</v>
      </c>
      <c r="I64" s="84">
        <v>6</v>
      </c>
      <c r="J64" s="84">
        <v>12</v>
      </c>
      <c r="K64" s="84" t="s">
        <v>113</v>
      </c>
      <c r="L64" s="84" t="s">
        <v>101</v>
      </c>
      <c r="M64" s="84">
        <v>1</v>
      </c>
      <c r="N64" s="84">
        <v>1220</v>
      </c>
      <c r="O64" s="84">
        <v>194</v>
      </c>
      <c r="P64" s="84">
        <v>73</v>
      </c>
    </row>
    <row r="65" spans="2:16" x14ac:dyDescent="0.25">
      <c r="B65" s="84" t="s">
        <v>218</v>
      </c>
      <c r="C65" s="84" t="s">
        <v>219</v>
      </c>
      <c r="D65" s="84" t="s">
        <v>99</v>
      </c>
      <c r="E65" s="84">
        <v>2</v>
      </c>
      <c r="F65" s="84">
        <v>2</v>
      </c>
      <c r="G65" s="84">
        <v>1</v>
      </c>
      <c r="H65" s="84">
        <v>30553</v>
      </c>
      <c r="I65" s="84">
        <v>147</v>
      </c>
      <c r="J65" s="84">
        <v>21</v>
      </c>
      <c r="K65" s="84" t="s">
        <v>100</v>
      </c>
      <c r="L65" s="84" t="s">
        <v>128</v>
      </c>
      <c r="M65" s="84">
        <v>2</v>
      </c>
      <c r="N65" s="84">
        <v>1313</v>
      </c>
      <c r="O65" s="84">
        <v>186</v>
      </c>
      <c r="P65" s="84">
        <v>73</v>
      </c>
    </row>
    <row r="66" spans="2:16" x14ac:dyDescent="0.25">
      <c r="B66" s="84" t="s">
        <v>205</v>
      </c>
      <c r="C66" s="84" t="s">
        <v>220</v>
      </c>
      <c r="D66" s="84" t="s">
        <v>125</v>
      </c>
      <c r="E66" s="84">
        <v>3</v>
      </c>
      <c r="F66" s="84">
        <v>1</v>
      </c>
      <c r="G66" s="84">
        <v>13</v>
      </c>
      <c r="H66" s="84">
        <v>30568</v>
      </c>
      <c r="I66" s="84">
        <v>104</v>
      </c>
      <c r="J66" s="84">
        <v>2</v>
      </c>
      <c r="K66" s="84" t="s">
        <v>100</v>
      </c>
      <c r="L66" s="84" t="s">
        <v>101</v>
      </c>
      <c r="M66" s="84">
        <v>1</v>
      </c>
      <c r="N66" s="84">
        <v>1350</v>
      </c>
      <c r="O66" s="84">
        <v>166</v>
      </c>
      <c r="P66" s="84">
        <v>50</v>
      </c>
    </row>
    <row r="67" spans="2:16" x14ac:dyDescent="0.25">
      <c r="B67" s="84" t="s">
        <v>221</v>
      </c>
      <c r="C67" s="84" t="s">
        <v>222</v>
      </c>
      <c r="D67" s="84" t="s">
        <v>108</v>
      </c>
      <c r="E67" s="84">
        <v>1</v>
      </c>
      <c r="F67" s="84">
        <v>2</v>
      </c>
      <c r="G67" s="84">
        <v>8</v>
      </c>
      <c r="H67" s="84">
        <v>30169</v>
      </c>
      <c r="I67" s="84">
        <v>11</v>
      </c>
      <c r="J67" s="84">
        <v>14</v>
      </c>
      <c r="K67" s="84" t="s">
        <v>109</v>
      </c>
      <c r="L67" s="84" t="s">
        <v>128</v>
      </c>
      <c r="M67" s="84">
        <v>3</v>
      </c>
      <c r="N67" s="84">
        <v>1614</v>
      </c>
      <c r="O67" s="84">
        <v>192</v>
      </c>
      <c r="P67" s="84">
        <v>67</v>
      </c>
    </row>
    <row r="68" spans="2:16" x14ac:dyDescent="0.25">
      <c r="B68" s="84" t="s">
        <v>223</v>
      </c>
      <c r="C68" s="84" t="s">
        <v>143</v>
      </c>
      <c r="D68" s="84" t="s">
        <v>99</v>
      </c>
      <c r="E68" s="84">
        <v>3</v>
      </c>
      <c r="F68" s="84">
        <v>2</v>
      </c>
      <c r="G68" s="84">
        <v>9</v>
      </c>
      <c r="H68" s="84">
        <v>30282</v>
      </c>
      <c r="I68" s="84">
        <v>122</v>
      </c>
      <c r="J68" s="84">
        <v>2</v>
      </c>
      <c r="K68" s="84" t="s">
        <v>138</v>
      </c>
      <c r="L68" s="84" t="s">
        <v>128</v>
      </c>
      <c r="M68" s="84">
        <v>1</v>
      </c>
      <c r="N68" s="84">
        <v>1971</v>
      </c>
      <c r="O68" s="84">
        <v>161</v>
      </c>
      <c r="P68" s="84">
        <v>95</v>
      </c>
    </row>
    <row r="69" spans="2:16" x14ac:dyDescent="0.25">
      <c r="B69" s="84" t="s">
        <v>155</v>
      </c>
      <c r="C69" s="84" t="s">
        <v>224</v>
      </c>
      <c r="D69" s="84" t="s">
        <v>108</v>
      </c>
      <c r="E69" s="84">
        <v>3</v>
      </c>
      <c r="F69" s="84">
        <v>2</v>
      </c>
      <c r="G69" s="84">
        <v>3</v>
      </c>
      <c r="H69" s="84">
        <v>30372</v>
      </c>
      <c r="I69" s="84">
        <v>182</v>
      </c>
      <c r="J69" s="84">
        <v>23</v>
      </c>
      <c r="K69" s="84" t="s">
        <v>113</v>
      </c>
      <c r="L69" s="84" t="s">
        <v>166</v>
      </c>
      <c r="M69" s="84">
        <v>3</v>
      </c>
      <c r="N69" s="84">
        <v>412</v>
      </c>
      <c r="O69" s="84">
        <v>180</v>
      </c>
      <c r="P69" s="84">
        <v>80</v>
      </c>
    </row>
    <row r="70" spans="2:16" x14ac:dyDescent="0.25">
      <c r="B70" s="84" t="s">
        <v>225</v>
      </c>
      <c r="C70" s="84" t="s">
        <v>226</v>
      </c>
      <c r="D70" s="84" t="s">
        <v>108</v>
      </c>
      <c r="E70" s="84">
        <v>2</v>
      </c>
      <c r="F70" s="84">
        <v>1</v>
      </c>
      <c r="G70" s="84">
        <v>1</v>
      </c>
      <c r="H70" s="84">
        <v>31048</v>
      </c>
      <c r="I70" s="84">
        <v>113</v>
      </c>
      <c r="J70" s="84">
        <v>28</v>
      </c>
      <c r="K70" s="84" t="s">
        <v>109</v>
      </c>
      <c r="L70" s="84" t="s">
        <v>128</v>
      </c>
      <c r="M70" s="84">
        <v>2</v>
      </c>
      <c r="N70" s="84">
        <v>1353</v>
      </c>
      <c r="O70" s="84">
        <v>174</v>
      </c>
      <c r="P70" s="84">
        <v>47</v>
      </c>
    </row>
    <row r="71" spans="2:16" x14ac:dyDescent="0.25">
      <c r="B71" s="84" t="s">
        <v>227</v>
      </c>
      <c r="C71" s="84" t="s">
        <v>228</v>
      </c>
      <c r="D71" s="84" t="s">
        <v>99</v>
      </c>
      <c r="E71" s="84">
        <v>1</v>
      </c>
      <c r="F71" s="84">
        <v>4</v>
      </c>
      <c r="G71" s="84">
        <v>12</v>
      </c>
      <c r="H71" s="84">
        <v>30453</v>
      </c>
      <c r="I71" s="84">
        <v>162</v>
      </c>
      <c r="J71" s="84">
        <v>0</v>
      </c>
      <c r="K71" s="84" t="s">
        <v>138</v>
      </c>
      <c r="L71" s="84" t="s">
        <v>128</v>
      </c>
      <c r="M71" s="84">
        <v>3</v>
      </c>
      <c r="N71" s="84">
        <v>1372</v>
      </c>
      <c r="O71" s="84">
        <v>178</v>
      </c>
      <c r="P71" s="84">
        <v>88</v>
      </c>
    </row>
    <row r="72" spans="2:16" x14ac:dyDescent="0.25">
      <c r="B72" s="84" t="s">
        <v>199</v>
      </c>
      <c r="C72" s="84" t="s">
        <v>229</v>
      </c>
      <c r="D72" s="84" t="s">
        <v>105</v>
      </c>
      <c r="E72" s="84">
        <v>3</v>
      </c>
      <c r="F72" s="84">
        <v>4</v>
      </c>
      <c r="G72" s="84">
        <v>5</v>
      </c>
      <c r="H72" s="84">
        <v>30603</v>
      </c>
      <c r="I72" s="84">
        <v>134</v>
      </c>
      <c r="J72" s="84">
        <v>1</v>
      </c>
      <c r="K72" s="84" t="s">
        <v>109</v>
      </c>
      <c r="L72" s="84" t="s">
        <v>101</v>
      </c>
      <c r="M72" s="84">
        <v>4</v>
      </c>
      <c r="N72" s="84">
        <v>555</v>
      </c>
      <c r="O72" s="84">
        <v>194</v>
      </c>
      <c r="P72" s="84">
        <v>74</v>
      </c>
    </row>
    <row r="73" spans="2:16" x14ac:dyDescent="0.25">
      <c r="B73" s="84" t="s">
        <v>230</v>
      </c>
      <c r="C73" s="84" t="s">
        <v>231</v>
      </c>
      <c r="D73" s="84" t="s">
        <v>105</v>
      </c>
      <c r="E73" s="84">
        <v>3</v>
      </c>
      <c r="F73" s="84">
        <v>2</v>
      </c>
      <c r="G73" s="84">
        <v>10</v>
      </c>
      <c r="H73" s="84">
        <v>29273</v>
      </c>
      <c r="I73" s="84">
        <v>115</v>
      </c>
      <c r="J73" s="84">
        <v>6</v>
      </c>
      <c r="K73" s="84" t="s">
        <v>109</v>
      </c>
      <c r="L73" s="84" t="s">
        <v>114</v>
      </c>
      <c r="M73" s="84">
        <v>2</v>
      </c>
      <c r="N73" s="84">
        <v>1205</v>
      </c>
      <c r="O73" s="84">
        <v>176</v>
      </c>
      <c r="P73" s="84">
        <v>64</v>
      </c>
    </row>
    <row r="74" spans="2:16" x14ac:dyDescent="0.25">
      <c r="B74" s="84" t="s">
        <v>232</v>
      </c>
      <c r="C74" s="84" t="s">
        <v>233</v>
      </c>
      <c r="D74" s="84" t="s">
        <v>105</v>
      </c>
      <c r="E74" s="84">
        <v>3</v>
      </c>
      <c r="F74" s="84">
        <v>4</v>
      </c>
      <c r="G74" s="84">
        <v>6</v>
      </c>
      <c r="H74" s="84">
        <v>29740</v>
      </c>
      <c r="I74" s="84">
        <v>159</v>
      </c>
      <c r="J74" s="84">
        <v>10</v>
      </c>
      <c r="K74" s="84" t="s">
        <v>100</v>
      </c>
      <c r="L74" s="84" t="s">
        <v>110</v>
      </c>
      <c r="M74" s="84">
        <v>1</v>
      </c>
      <c r="N74" s="84">
        <v>1482</v>
      </c>
      <c r="O74" s="84">
        <v>168</v>
      </c>
      <c r="P74" s="84">
        <v>63</v>
      </c>
    </row>
    <row r="75" spans="2:16" x14ac:dyDescent="0.25">
      <c r="B75" s="84" t="s">
        <v>234</v>
      </c>
      <c r="C75" s="84" t="s">
        <v>158</v>
      </c>
      <c r="D75" s="84" t="s">
        <v>108</v>
      </c>
      <c r="E75" s="84">
        <v>3</v>
      </c>
      <c r="F75" s="84">
        <v>3</v>
      </c>
      <c r="G75" s="84">
        <v>4</v>
      </c>
      <c r="H75" s="84">
        <v>29829</v>
      </c>
      <c r="I75" s="84">
        <v>105</v>
      </c>
      <c r="J75" s="84">
        <v>18</v>
      </c>
      <c r="K75" s="84" t="s">
        <v>100</v>
      </c>
      <c r="L75" s="84" t="s">
        <v>166</v>
      </c>
      <c r="M75" s="84">
        <v>4</v>
      </c>
      <c r="N75" s="84">
        <v>1558</v>
      </c>
      <c r="O75" s="84">
        <v>189</v>
      </c>
      <c r="P75" s="84">
        <v>66</v>
      </c>
    </row>
    <row r="76" spans="2:16" x14ac:dyDescent="0.25">
      <c r="B76" s="84" t="s">
        <v>129</v>
      </c>
      <c r="C76" s="84" t="s">
        <v>235</v>
      </c>
      <c r="D76" s="84" t="s">
        <v>108</v>
      </c>
      <c r="E76" s="84">
        <v>2</v>
      </c>
      <c r="F76" s="84">
        <v>1</v>
      </c>
      <c r="G76" s="84">
        <v>4</v>
      </c>
      <c r="H76" s="84">
        <v>29571</v>
      </c>
      <c r="I76" s="84">
        <v>153</v>
      </c>
      <c r="J76" s="84">
        <v>9</v>
      </c>
      <c r="K76" s="84"/>
      <c r="L76" s="84" t="s">
        <v>110</v>
      </c>
      <c r="M76" s="84">
        <v>1</v>
      </c>
      <c r="N76" s="84">
        <v>339</v>
      </c>
      <c r="O76" s="84">
        <v>191</v>
      </c>
      <c r="P76" s="84">
        <v>62</v>
      </c>
    </row>
    <row r="77" spans="2:16" x14ac:dyDescent="0.25">
      <c r="B77" s="84" t="s">
        <v>178</v>
      </c>
      <c r="C77" s="84" t="s">
        <v>236</v>
      </c>
      <c r="D77" s="84" t="s">
        <v>125</v>
      </c>
      <c r="E77" s="84">
        <v>1</v>
      </c>
      <c r="F77" s="84">
        <v>3</v>
      </c>
      <c r="G77" s="84">
        <v>9</v>
      </c>
      <c r="H77" s="84">
        <v>30453</v>
      </c>
      <c r="I77" s="84">
        <v>44</v>
      </c>
      <c r="J77" s="84">
        <v>2</v>
      </c>
      <c r="K77" s="84" t="s">
        <v>100</v>
      </c>
      <c r="L77" s="84" t="s">
        <v>166</v>
      </c>
      <c r="M77" s="84">
        <v>1</v>
      </c>
      <c r="N77" s="84">
        <v>435</v>
      </c>
      <c r="O77" s="84">
        <v>154</v>
      </c>
      <c r="P77" s="84">
        <v>98</v>
      </c>
    </row>
    <row r="78" spans="2:16" x14ac:dyDescent="0.25">
      <c r="B78" s="84" t="s">
        <v>169</v>
      </c>
      <c r="C78" s="84" t="s">
        <v>216</v>
      </c>
      <c r="D78" s="84" t="s">
        <v>105</v>
      </c>
      <c r="E78" s="84">
        <v>2</v>
      </c>
      <c r="F78" s="84">
        <v>2</v>
      </c>
      <c r="G78" s="84">
        <v>7</v>
      </c>
      <c r="H78" s="84">
        <v>30641</v>
      </c>
      <c r="I78" s="84">
        <v>185</v>
      </c>
      <c r="J78" s="84">
        <v>2</v>
      </c>
      <c r="K78" s="84" t="s">
        <v>109</v>
      </c>
      <c r="L78" s="84" t="s">
        <v>101</v>
      </c>
      <c r="M78" s="84">
        <v>3</v>
      </c>
      <c r="N78" s="84">
        <v>599</v>
      </c>
      <c r="O78" s="84">
        <v>181</v>
      </c>
      <c r="P78" s="84">
        <v>76</v>
      </c>
    </row>
    <row r="79" spans="2:16" x14ac:dyDescent="0.25">
      <c r="B79" s="84" t="s">
        <v>237</v>
      </c>
      <c r="C79" s="84" t="s">
        <v>238</v>
      </c>
      <c r="D79" s="84" t="s">
        <v>99</v>
      </c>
      <c r="E79" s="84">
        <v>3</v>
      </c>
      <c r="F79" s="84">
        <v>4</v>
      </c>
      <c r="G79" s="84">
        <v>2</v>
      </c>
      <c r="H79" s="84">
        <v>30489</v>
      </c>
      <c r="I79" s="84">
        <v>97</v>
      </c>
      <c r="J79" s="84">
        <v>4</v>
      </c>
      <c r="K79" s="84" t="s">
        <v>109</v>
      </c>
      <c r="L79" s="84" t="s">
        <v>114</v>
      </c>
      <c r="M79" s="84">
        <v>4</v>
      </c>
      <c r="N79" s="84">
        <v>625</v>
      </c>
      <c r="O79" s="84">
        <v>176</v>
      </c>
      <c r="P79" s="84">
        <v>75</v>
      </c>
    </row>
    <row r="80" spans="2:16" x14ac:dyDescent="0.25">
      <c r="B80" s="84" t="s">
        <v>239</v>
      </c>
      <c r="C80" s="84" t="s">
        <v>240</v>
      </c>
      <c r="D80" s="84" t="s">
        <v>99</v>
      </c>
      <c r="E80" s="84">
        <v>2</v>
      </c>
      <c r="F80" s="84">
        <v>3</v>
      </c>
      <c r="G80" s="84">
        <v>1</v>
      </c>
      <c r="H80" s="84">
        <v>29743</v>
      </c>
      <c r="I80" s="84">
        <v>128</v>
      </c>
      <c r="J80" s="84">
        <v>25</v>
      </c>
      <c r="K80" s="84" t="s">
        <v>109</v>
      </c>
      <c r="L80" s="84" t="s">
        <v>141</v>
      </c>
      <c r="M80" s="84">
        <v>4</v>
      </c>
      <c r="N80" s="84">
        <v>843</v>
      </c>
      <c r="O80" s="84">
        <v>160</v>
      </c>
      <c r="P80" s="84">
        <v>108</v>
      </c>
    </row>
    <row r="81" spans="2:16" x14ac:dyDescent="0.25">
      <c r="B81" s="84" t="s">
        <v>241</v>
      </c>
      <c r="C81" s="84" t="s">
        <v>212</v>
      </c>
      <c r="D81" s="84" t="s">
        <v>105</v>
      </c>
      <c r="E81" s="84">
        <v>1</v>
      </c>
      <c r="F81" s="84">
        <v>3</v>
      </c>
      <c r="G81" s="84">
        <v>5</v>
      </c>
      <c r="H81" s="84">
        <v>30698</v>
      </c>
      <c r="I81" s="84">
        <v>181</v>
      </c>
      <c r="J81" s="84">
        <v>4</v>
      </c>
      <c r="K81" s="84" t="s">
        <v>100</v>
      </c>
      <c r="L81" s="84" t="s">
        <v>110</v>
      </c>
      <c r="M81" s="84">
        <v>1</v>
      </c>
      <c r="N81" s="84">
        <v>868</v>
      </c>
      <c r="O81" s="84">
        <v>154</v>
      </c>
      <c r="P81" s="84">
        <v>90</v>
      </c>
    </row>
    <row r="82" spans="2:16" x14ac:dyDescent="0.25">
      <c r="B82" s="84" t="s">
        <v>242</v>
      </c>
      <c r="C82" s="84" t="s">
        <v>243</v>
      </c>
      <c r="D82" s="84" t="s">
        <v>108</v>
      </c>
      <c r="E82" s="84">
        <v>1</v>
      </c>
      <c r="F82" s="84">
        <v>4</v>
      </c>
      <c r="G82" s="84">
        <v>7</v>
      </c>
      <c r="H82" s="84">
        <v>29514</v>
      </c>
      <c r="I82" s="84">
        <v>131</v>
      </c>
      <c r="J82" s="84">
        <v>5</v>
      </c>
      <c r="K82" s="84" t="s">
        <v>100</v>
      </c>
      <c r="L82" s="84" t="s">
        <v>128</v>
      </c>
      <c r="M82" s="84">
        <v>0</v>
      </c>
      <c r="N82" s="84">
        <v>961</v>
      </c>
      <c r="O82" s="84">
        <v>192</v>
      </c>
      <c r="P82" s="84">
        <v>84</v>
      </c>
    </row>
    <row r="83" spans="2:16" x14ac:dyDescent="0.25">
      <c r="B83" s="84" t="s">
        <v>136</v>
      </c>
      <c r="C83" s="84" t="s">
        <v>151</v>
      </c>
      <c r="D83" s="84" t="s">
        <v>108</v>
      </c>
      <c r="E83" s="84">
        <v>1</v>
      </c>
      <c r="F83" s="84">
        <v>4</v>
      </c>
      <c r="G83" s="84">
        <v>1</v>
      </c>
      <c r="H83" s="84">
        <v>29904</v>
      </c>
      <c r="I83" s="84">
        <v>174</v>
      </c>
      <c r="J83" s="84">
        <v>4</v>
      </c>
      <c r="K83" s="84" t="s">
        <v>109</v>
      </c>
      <c r="L83" s="84" t="s">
        <v>114</v>
      </c>
      <c r="M83" s="84">
        <v>3</v>
      </c>
      <c r="N83" s="84">
        <v>1106</v>
      </c>
      <c r="O83" s="84">
        <v>165</v>
      </c>
      <c r="P83" s="84">
        <v>48</v>
      </c>
    </row>
    <row r="84" spans="2:16" x14ac:dyDescent="0.25">
      <c r="B84" s="84" t="s">
        <v>244</v>
      </c>
      <c r="C84" s="84" t="s">
        <v>208</v>
      </c>
      <c r="D84" s="84" t="s">
        <v>99</v>
      </c>
      <c r="E84" s="84">
        <v>2</v>
      </c>
      <c r="F84" s="84">
        <v>1</v>
      </c>
      <c r="G84" s="84">
        <v>7</v>
      </c>
      <c r="H84" s="84">
        <v>30659</v>
      </c>
      <c r="I84" s="84">
        <v>109</v>
      </c>
      <c r="J84" s="84">
        <v>18</v>
      </c>
      <c r="K84" s="84" t="s">
        <v>100</v>
      </c>
      <c r="L84" s="84" t="s">
        <v>110</v>
      </c>
      <c r="M84" s="84">
        <v>0</v>
      </c>
      <c r="N84" s="84">
        <v>1228</v>
      </c>
      <c r="O84" s="84">
        <v>151</v>
      </c>
      <c r="P84" s="84">
        <v>46</v>
      </c>
    </row>
    <row r="85" spans="2:16" x14ac:dyDescent="0.25">
      <c r="B85" s="84" t="s">
        <v>245</v>
      </c>
      <c r="C85" s="84" t="s">
        <v>246</v>
      </c>
      <c r="D85" s="84" t="s">
        <v>105</v>
      </c>
      <c r="E85" s="84">
        <v>1</v>
      </c>
      <c r="F85" s="84">
        <v>3</v>
      </c>
      <c r="G85" s="84">
        <v>0</v>
      </c>
      <c r="H85" s="84">
        <v>30760</v>
      </c>
      <c r="I85" s="84">
        <v>27</v>
      </c>
      <c r="J85" s="84">
        <v>9</v>
      </c>
      <c r="K85" s="84" t="s">
        <v>100</v>
      </c>
      <c r="L85" s="84" t="s">
        <v>110</v>
      </c>
      <c r="M85" s="84">
        <v>0</v>
      </c>
      <c r="N85" s="84">
        <v>1454</v>
      </c>
      <c r="O85" s="84">
        <v>181</v>
      </c>
      <c r="P85" s="84">
        <v>92</v>
      </c>
    </row>
    <row r="86" spans="2:16" x14ac:dyDescent="0.25">
      <c r="B86" s="84" t="s">
        <v>225</v>
      </c>
      <c r="C86" s="84" t="s">
        <v>247</v>
      </c>
      <c r="D86" s="84" t="s">
        <v>108</v>
      </c>
      <c r="E86" s="84">
        <v>1</v>
      </c>
      <c r="F86" s="84">
        <v>4</v>
      </c>
      <c r="G86" s="84">
        <v>9</v>
      </c>
      <c r="H86" s="84">
        <v>30951</v>
      </c>
      <c r="I86" s="84">
        <v>30</v>
      </c>
      <c r="J86" s="84">
        <v>29</v>
      </c>
      <c r="K86" s="84" t="s">
        <v>138</v>
      </c>
      <c r="L86" s="84" t="s">
        <v>128</v>
      </c>
      <c r="M86" s="84">
        <v>3</v>
      </c>
      <c r="N86" s="84">
        <v>1466</v>
      </c>
      <c r="O86" s="84">
        <v>161</v>
      </c>
      <c r="P86" s="84">
        <v>45</v>
      </c>
    </row>
    <row r="87" spans="2:16" x14ac:dyDescent="0.25">
      <c r="B87" s="84" t="s">
        <v>248</v>
      </c>
      <c r="C87" s="84" t="s">
        <v>200</v>
      </c>
      <c r="D87" s="84" t="s">
        <v>99</v>
      </c>
      <c r="E87" s="84">
        <v>1</v>
      </c>
      <c r="F87" s="84">
        <v>3</v>
      </c>
      <c r="G87" s="84">
        <v>9</v>
      </c>
      <c r="H87" s="84">
        <v>30195</v>
      </c>
      <c r="I87" s="84">
        <v>198</v>
      </c>
      <c r="J87" s="84">
        <v>5</v>
      </c>
      <c r="K87" s="84" t="s">
        <v>109</v>
      </c>
      <c r="L87" s="84" t="s">
        <v>166</v>
      </c>
      <c r="M87" s="84">
        <v>3</v>
      </c>
      <c r="N87" s="84">
        <v>1471</v>
      </c>
      <c r="O87" s="84">
        <v>188</v>
      </c>
      <c r="P87" s="84">
        <v>93</v>
      </c>
    </row>
    <row r="88" spans="2:16" x14ac:dyDescent="0.25">
      <c r="B88" s="84" t="s">
        <v>189</v>
      </c>
      <c r="C88" s="84" t="s">
        <v>249</v>
      </c>
      <c r="D88" s="84" t="s">
        <v>105</v>
      </c>
      <c r="E88" s="84">
        <v>1</v>
      </c>
      <c r="F88" s="84">
        <v>4</v>
      </c>
      <c r="G88" s="84">
        <v>2</v>
      </c>
      <c r="H88" s="84">
        <v>30884</v>
      </c>
      <c r="I88" s="84">
        <v>80</v>
      </c>
      <c r="J88" s="84">
        <v>21</v>
      </c>
      <c r="K88" s="84" t="s">
        <v>109</v>
      </c>
      <c r="L88" s="84" t="s">
        <v>141</v>
      </c>
      <c r="M88" s="84">
        <v>2</v>
      </c>
      <c r="N88" s="84">
        <v>1626</v>
      </c>
      <c r="O88" s="84">
        <v>155</v>
      </c>
      <c r="P88" s="84">
        <v>85</v>
      </c>
    </row>
    <row r="89" spans="2:16" x14ac:dyDescent="0.25">
      <c r="B89" s="84" t="s">
        <v>250</v>
      </c>
      <c r="C89" s="84" t="s">
        <v>236</v>
      </c>
      <c r="D89" s="84" t="s">
        <v>125</v>
      </c>
      <c r="E89" s="84">
        <v>2</v>
      </c>
      <c r="F89" s="84">
        <v>4</v>
      </c>
      <c r="G89" s="84">
        <v>5</v>
      </c>
      <c r="H89" s="84">
        <v>30367</v>
      </c>
      <c r="I89" s="84">
        <v>53</v>
      </c>
      <c r="J89" s="84">
        <v>4</v>
      </c>
      <c r="K89" s="84" t="s">
        <v>100</v>
      </c>
      <c r="L89" s="84" t="s">
        <v>166</v>
      </c>
      <c r="M89" s="84">
        <v>3</v>
      </c>
      <c r="N89" s="84">
        <v>1709</v>
      </c>
      <c r="O89" s="84">
        <v>192</v>
      </c>
      <c r="P89" s="84">
        <v>90</v>
      </c>
    </row>
    <row r="90" spans="2:16" x14ac:dyDescent="0.25">
      <c r="B90" s="84" t="s">
        <v>115</v>
      </c>
      <c r="C90" s="84" t="s">
        <v>154</v>
      </c>
      <c r="D90" s="84" t="s">
        <v>108</v>
      </c>
      <c r="E90" s="84">
        <v>3</v>
      </c>
      <c r="F90" s="84">
        <v>1</v>
      </c>
      <c r="G90" s="84">
        <v>8</v>
      </c>
      <c r="H90" s="84">
        <v>30862</v>
      </c>
      <c r="I90" s="84">
        <v>80</v>
      </c>
      <c r="J90" s="84">
        <v>17</v>
      </c>
      <c r="K90" s="84" t="s">
        <v>109</v>
      </c>
      <c r="L90" s="84" t="s">
        <v>141</v>
      </c>
      <c r="M90" s="84">
        <v>1</v>
      </c>
      <c r="N90" s="84">
        <v>1743</v>
      </c>
      <c r="O90" s="84">
        <v>188</v>
      </c>
      <c r="P90" s="84">
        <v>108</v>
      </c>
    </row>
    <row r="91" spans="2:16" x14ac:dyDescent="0.25">
      <c r="B91" s="84" t="s">
        <v>251</v>
      </c>
      <c r="C91" s="84" t="s">
        <v>252</v>
      </c>
      <c r="D91" s="84" t="s">
        <v>125</v>
      </c>
      <c r="E91" s="84">
        <v>2</v>
      </c>
      <c r="F91" s="84">
        <v>2</v>
      </c>
      <c r="G91" s="84">
        <v>0</v>
      </c>
      <c r="H91" s="84">
        <v>30465</v>
      </c>
      <c r="I91" s="84">
        <v>143</v>
      </c>
      <c r="J91" s="84">
        <v>10</v>
      </c>
      <c r="K91" s="84" t="s">
        <v>113</v>
      </c>
      <c r="L91" s="84" t="s">
        <v>166</v>
      </c>
      <c r="M91" s="84">
        <v>3</v>
      </c>
      <c r="N91" s="84">
        <v>1782</v>
      </c>
      <c r="O91" s="84">
        <v>174</v>
      </c>
      <c r="P91" s="84">
        <v>97</v>
      </c>
    </row>
    <row r="92" spans="2:16" x14ac:dyDescent="0.25">
      <c r="B92" s="84" t="s">
        <v>245</v>
      </c>
      <c r="C92" s="84" t="s">
        <v>253</v>
      </c>
      <c r="D92" s="84" t="s">
        <v>105</v>
      </c>
      <c r="E92" s="84">
        <v>2</v>
      </c>
      <c r="F92" s="84">
        <v>2</v>
      </c>
      <c r="G92" s="84">
        <v>6</v>
      </c>
      <c r="H92" s="84">
        <v>29819</v>
      </c>
      <c r="I92" s="84">
        <v>118</v>
      </c>
      <c r="J92" s="84">
        <v>27</v>
      </c>
      <c r="K92" s="84" t="s">
        <v>100</v>
      </c>
      <c r="L92" s="84" t="s">
        <v>135</v>
      </c>
      <c r="M92" s="84">
        <v>1</v>
      </c>
      <c r="N92" s="84">
        <v>1812</v>
      </c>
      <c r="O92" s="84">
        <v>160</v>
      </c>
      <c r="P92" s="84">
        <v>100</v>
      </c>
    </row>
    <row r="93" spans="2:16" x14ac:dyDescent="0.25">
      <c r="B93" s="84" t="s">
        <v>119</v>
      </c>
      <c r="C93" s="84" t="s">
        <v>254</v>
      </c>
      <c r="D93" s="84" t="s">
        <v>99</v>
      </c>
      <c r="E93" s="84">
        <v>1</v>
      </c>
      <c r="F93" s="84">
        <v>4</v>
      </c>
      <c r="G93" s="84">
        <v>2</v>
      </c>
      <c r="H93" s="84">
        <v>29865</v>
      </c>
      <c r="I93" s="84">
        <v>83</v>
      </c>
      <c r="J93" s="84">
        <v>6</v>
      </c>
      <c r="K93" s="84" t="s">
        <v>109</v>
      </c>
      <c r="L93" s="84" t="s">
        <v>110</v>
      </c>
      <c r="M93" s="84">
        <v>4</v>
      </c>
      <c r="N93" s="84">
        <v>1822</v>
      </c>
      <c r="O93" s="84">
        <v>161</v>
      </c>
      <c r="P93" s="84">
        <v>58</v>
      </c>
    </row>
    <row r="94" spans="2:16" x14ac:dyDescent="0.25">
      <c r="B94" s="84" t="s">
        <v>234</v>
      </c>
      <c r="C94" s="84" t="s">
        <v>255</v>
      </c>
      <c r="D94" s="84" t="s">
        <v>108</v>
      </c>
      <c r="E94" s="84">
        <v>3</v>
      </c>
      <c r="F94" s="84">
        <v>2</v>
      </c>
      <c r="G94" s="84">
        <v>3</v>
      </c>
      <c r="H94" s="84">
        <v>30195</v>
      </c>
      <c r="I94" s="84">
        <v>126</v>
      </c>
      <c r="J94" s="84">
        <v>25</v>
      </c>
      <c r="K94" s="84" t="s">
        <v>100</v>
      </c>
      <c r="L94" s="84" t="s">
        <v>128</v>
      </c>
      <c r="M94" s="84">
        <v>1</v>
      </c>
      <c r="N94" s="84">
        <v>127</v>
      </c>
      <c r="O94" s="84">
        <v>151</v>
      </c>
      <c r="P94" s="84">
        <v>50</v>
      </c>
    </row>
    <row r="95" spans="2:16" x14ac:dyDescent="0.25">
      <c r="B95" s="84" t="s">
        <v>162</v>
      </c>
      <c r="C95" s="84" t="s">
        <v>256</v>
      </c>
      <c r="D95" s="84" t="s">
        <v>99</v>
      </c>
      <c r="E95" s="84">
        <v>1</v>
      </c>
      <c r="F95" s="84">
        <v>1</v>
      </c>
      <c r="G95" s="84">
        <v>5</v>
      </c>
      <c r="H95" s="84">
        <v>29728</v>
      </c>
      <c r="I95" s="84">
        <v>29</v>
      </c>
      <c r="J95" s="84">
        <v>0</v>
      </c>
      <c r="K95" s="84" t="s">
        <v>113</v>
      </c>
      <c r="L95" s="84" t="s">
        <v>135</v>
      </c>
      <c r="M95" s="84">
        <v>2</v>
      </c>
      <c r="N95" s="84">
        <v>233</v>
      </c>
      <c r="O95" s="84">
        <v>154</v>
      </c>
      <c r="P95" s="84">
        <v>100</v>
      </c>
    </row>
    <row r="96" spans="2:16" x14ac:dyDescent="0.25">
      <c r="B96" s="84" t="s">
        <v>257</v>
      </c>
      <c r="C96" s="84" t="s">
        <v>258</v>
      </c>
      <c r="D96" s="84" t="s">
        <v>99</v>
      </c>
      <c r="E96" s="84">
        <v>3</v>
      </c>
      <c r="F96" s="84">
        <v>1</v>
      </c>
      <c r="G96" s="84">
        <v>8</v>
      </c>
      <c r="H96" s="84">
        <v>30670</v>
      </c>
      <c r="I96" s="84">
        <v>152</v>
      </c>
      <c r="J96" s="84">
        <v>24</v>
      </c>
      <c r="K96" s="84" t="s">
        <v>100</v>
      </c>
      <c r="L96" s="84" t="s">
        <v>135</v>
      </c>
      <c r="M96" s="84">
        <v>0</v>
      </c>
      <c r="N96" s="84">
        <v>261</v>
      </c>
      <c r="O96" s="84">
        <v>184</v>
      </c>
      <c r="P96" s="84">
        <v>106</v>
      </c>
    </row>
    <row r="97" spans="2:16" x14ac:dyDescent="0.25">
      <c r="B97" s="84" t="s">
        <v>259</v>
      </c>
      <c r="C97" s="84" t="s">
        <v>226</v>
      </c>
      <c r="D97" s="84" t="s">
        <v>105</v>
      </c>
      <c r="E97" s="84">
        <v>3</v>
      </c>
      <c r="F97" s="84">
        <v>3</v>
      </c>
      <c r="G97" s="84">
        <v>10</v>
      </c>
      <c r="H97" s="84">
        <v>29891</v>
      </c>
      <c r="I97" s="84">
        <v>64</v>
      </c>
      <c r="J97" s="84">
        <v>7</v>
      </c>
      <c r="K97" s="84" t="s">
        <v>113</v>
      </c>
      <c r="L97" s="84" t="s">
        <v>166</v>
      </c>
      <c r="M97" s="84">
        <v>0</v>
      </c>
      <c r="N97" s="84">
        <v>347</v>
      </c>
      <c r="O97" s="84">
        <v>172</v>
      </c>
      <c r="P97" s="84">
        <v>81</v>
      </c>
    </row>
    <row r="98" spans="2:16" x14ac:dyDescent="0.25">
      <c r="B98" s="84" t="s">
        <v>260</v>
      </c>
      <c r="C98" s="84" t="s">
        <v>261</v>
      </c>
      <c r="D98" s="84" t="s">
        <v>99</v>
      </c>
      <c r="E98" s="84">
        <v>3</v>
      </c>
      <c r="F98" s="84">
        <v>2</v>
      </c>
      <c r="G98" s="84">
        <v>1</v>
      </c>
      <c r="H98" s="84">
        <v>30100</v>
      </c>
      <c r="I98" s="84">
        <v>128</v>
      </c>
      <c r="J98" s="84">
        <v>21</v>
      </c>
      <c r="K98" s="84" t="s">
        <v>100</v>
      </c>
      <c r="L98" s="84" t="s">
        <v>110</v>
      </c>
      <c r="M98" s="84">
        <v>2</v>
      </c>
      <c r="N98" s="84">
        <v>397</v>
      </c>
      <c r="O98" s="84">
        <v>156</v>
      </c>
      <c r="P98" s="84">
        <v>74</v>
      </c>
    </row>
    <row r="99" spans="2:16" x14ac:dyDescent="0.25">
      <c r="B99" s="84" t="s">
        <v>262</v>
      </c>
      <c r="C99" s="84" t="s">
        <v>263</v>
      </c>
      <c r="D99" s="84" t="s">
        <v>125</v>
      </c>
      <c r="E99" s="84">
        <v>3</v>
      </c>
      <c r="F99" s="84">
        <v>4</v>
      </c>
      <c r="G99" s="84">
        <v>1</v>
      </c>
      <c r="H99" s="84">
        <v>29315</v>
      </c>
      <c r="I99" s="84">
        <v>16</v>
      </c>
      <c r="J99" s="84">
        <v>21</v>
      </c>
      <c r="K99" s="84" t="s">
        <v>100</v>
      </c>
      <c r="L99" s="84" t="s">
        <v>101</v>
      </c>
      <c r="M99" s="84">
        <v>0</v>
      </c>
      <c r="N99" s="84">
        <v>433</v>
      </c>
      <c r="O99" s="84">
        <v>180</v>
      </c>
      <c r="P99" s="84">
        <v>70</v>
      </c>
    </row>
    <row r="100" spans="2:16" x14ac:dyDescent="0.25">
      <c r="B100" s="84" t="s">
        <v>242</v>
      </c>
      <c r="C100" s="84" t="s">
        <v>264</v>
      </c>
      <c r="D100" s="84" t="s">
        <v>108</v>
      </c>
      <c r="E100" s="84">
        <v>1</v>
      </c>
      <c r="F100" s="84">
        <v>4</v>
      </c>
      <c r="G100" s="84">
        <v>8</v>
      </c>
      <c r="H100" s="84">
        <v>29432</v>
      </c>
      <c r="I100" s="84">
        <v>179</v>
      </c>
      <c r="J100" s="84">
        <v>22</v>
      </c>
      <c r="K100" s="84" t="s">
        <v>138</v>
      </c>
      <c r="L100" s="84" t="s">
        <v>141</v>
      </c>
      <c r="M100" s="84">
        <v>3</v>
      </c>
      <c r="N100" s="84">
        <v>542</v>
      </c>
      <c r="O100" s="84">
        <v>177</v>
      </c>
      <c r="P100" s="84">
        <v>52</v>
      </c>
    </row>
    <row r="101" spans="2:16" x14ac:dyDescent="0.25">
      <c r="B101" s="84" t="s">
        <v>218</v>
      </c>
      <c r="C101" s="84" t="s">
        <v>197</v>
      </c>
      <c r="D101" s="84" t="s">
        <v>125</v>
      </c>
      <c r="E101" s="84">
        <v>3</v>
      </c>
      <c r="F101" s="84">
        <v>1</v>
      </c>
      <c r="G101" s="84">
        <v>2</v>
      </c>
      <c r="H101" s="84">
        <v>30231</v>
      </c>
      <c r="I101" s="84">
        <v>49</v>
      </c>
      <c r="J101" s="84">
        <v>26</v>
      </c>
      <c r="K101" s="84" t="s">
        <v>100</v>
      </c>
      <c r="L101" s="84" t="s">
        <v>110</v>
      </c>
      <c r="M101" s="84">
        <v>3</v>
      </c>
      <c r="N101" s="84">
        <v>623</v>
      </c>
      <c r="O101" s="84">
        <v>194</v>
      </c>
      <c r="P101" s="84">
        <v>52</v>
      </c>
    </row>
    <row r="102" spans="2:16" x14ac:dyDescent="0.25">
      <c r="B102" s="84" t="s">
        <v>265</v>
      </c>
      <c r="C102" s="84" t="s">
        <v>266</v>
      </c>
      <c r="D102" s="84" t="s">
        <v>125</v>
      </c>
      <c r="E102" s="84">
        <v>2</v>
      </c>
      <c r="F102" s="84">
        <v>2</v>
      </c>
      <c r="G102" s="84">
        <v>3</v>
      </c>
      <c r="H102" s="84">
        <v>31026</v>
      </c>
      <c r="I102" s="84">
        <v>43</v>
      </c>
      <c r="J102" s="84">
        <v>9</v>
      </c>
      <c r="K102" s="84" t="s">
        <v>113</v>
      </c>
      <c r="L102" s="84" t="s">
        <v>135</v>
      </c>
      <c r="M102" s="84">
        <v>2</v>
      </c>
      <c r="N102" s="84">
        <v>788</v>
      </c>
      <c r="O102" s="84">
        <v>150</v>
      </c>
      <c r="P102" s="84">
        <v>56</v>
      </c>
    </row>
    <row r="103" spans="2:16" x14ac:dyDescent="0.25">
      <c r="B103" s="84" t="s">
        <v>146</v>
      </c>
      <c r="C103" s="84" t="s">
        <v>195</v>
      </c>
      <c r="D103" s="84" t="s">
        <v>105</v>
      </c>
      <c r="E103" s="84">
        <v>2</v>
      </c>
      <c r="F103" s="84">
        <v>4</v>
      </c>
      <c r="G103" s="84">
        <v>5</v>
      </c>
      <c r="H103" s="84">
        <v>29268</v>
      </c>
      <c r="I103" s="84">
        <v>4</v>
      </c>
      <c r="J103" s="84">
        <v>14</v>
      </c>
      <c r="K103" s="84" t="s">
        <v>113</v>
      </c>
      <c r="L103" s="84" t="s">
        <v>128</v>
      </c>
      <c r="M103" s="84">
        <v>1</v>
      </c>
      <c r="N103" s="84">
        <v>838</v>
      </c>
      <c r="O103" s="84">
        <v>175</v>
      </c>
      <c r="P103" s="84">
        <v>109</v>
      </c>
    </row>
    <row r="104" spans="2:16" x14ac:dyDescent="0.25">
      <c r="B104" s="84" t="s">
        <v>159</v>
      </c>
      <c r="C104" s="84" t="s">
        <v>252</v>
      </c>
      <c r="D104" s="84" t="s">
        <v>105</v>
      </c>
      <c r="E104" s="84">
        <v>2</v>
      </c>
      <c r="F104" s="84">
        <v>1</v>
      </c>
      <c r="G104" s="84">
        <v>9</v>
      </c>
      <c r="H104" s="84">
        <v>30753</v>
      </c>
      <c r="I104" s="84">
        <v>169</v>
      </c>
      <c r="J104" s="84">
        <v>29</v>
      </c>
      <c r="K104" s="84"/>
      <c r="L104" s="84" t="s">
        <v>101</v>
      </c>
      <c r="M104" s="84">
        <v>2</v>
      </c>
      <c r="N104" s="84">
        <v>1019</v>
      </c>
      <c r="O104" s="84">
        <v>168</v>
      </c>
      <c r="P104" s="84">
        <v>86</v>
      </c>
    </row>
    <row r="105" spans="2:16" x14ac:dyDescent="0.25">
      <c r="B105" s="84" t="s">
        <v>267</v>
      </c>
      <c r="C105" s="84" t="s">
        <v>193</v>
      </c>
      <c r="D105" s="84" t="s">
        <v>125</v>
      </c>
      <c r="E105" s="84">
        <v>2</v>
      </c>
      <c r="F105" s="84">
        <v>1</v>
      </c>
      <c r="G105" s="84">
        <v>6</v>
      </c>
      <c r="H105" s="84">
        <v>29442</v>
      </c>
      <c r="I105" s="84">
        <v>106</v>
      </c>
      <c r="J105" s="84">
        <v>28</v>
      </c>
      <c r="K105" s="84"/>
      <c r="L105" s="84" t="s">
        <v>128</v>
      </c>
      <c r="M105" s="84">
        <v>4</v>
      </c>
      <c r="N105" s="84">
        <v>1059</v>
      </c>
      <c r="O105" s="84">
        <v>153</v>
      </c>
      <c r="P105" s="84">
        <v>106</v>
      </c>
    </row>
    <row r="106" spans="2:16" x14ac:dyDescent="0.25">
      <c r="B106" s="84" t="s">
        <v>153</v>
      </c>
      <c r="C106" s="84" t="s">
        <v>268</v>
      </c>
      <c r="D106" s="84" t="s">
        <v>125</v>
      </c>
      <c r="E106" s="84">
        <v>1</v>
      </c>
      <c r="F106" s="84">
        <v>2</v>
      </c>
      <c r="G106" s="84">
        <v>0</v>
      </c>
      <c r="H106" s="84">
        <v>29514</v>
      </c>
      <c r="I106" s="84">
        <v>167</v>
      </c>
      <c r="J106" s="84">
        <v>10</v>
      </c>
      <c r="K106" s="84" t="s">
        <v>100</v>
      </c>
      <c r="L106" s="84" t="s">
        <v>110</v>
      </c>
      <c r="M106" s="84">
        <v>1</v>
      </c>
      <c r="N106" s="84">
        <v>1170</v>
      </c>
      <c r="O106" s="84">
        <v>170</v>
      </c>
      <c r="P106" s="84">
        <v>97</v>
      </c>
    </row>
    <row r="107" spans="2:16" x14ac:dyDescent="0.25">
      <c r="B107" s="84" t="s">
        <v>269</v>
      </c>
      <c r="C107" s="84" t="s">
        <v>270</v>
      </c>
      <c r="D107" s="84" t="s">
        <v>105</v>
      </c>
      <c r="E107" s="84">
        <v>1</v>
      </c>
      <c r="F107" s="84">
        <v>2</v>
      </c>
      <c r="G107" s="84">
        <v>7</v>
      </c>
      <c r="H107" s="84">
        <v>30794</v>
      </c>
      <c r="I107" s="84">
        <v>188</v>
      </c>
      <c r="J107" s="84">
        <v>4</v>
      </c>
      <c r="K107" s="84" t="s">
        <v>113</v>
      </c>
      <c r="L107" s="84" t="s">
        <v>166</v>
      </c>
      <c r="M107" s="84">
        <v>1</v>
      </c>
      <c r="N107" s="84">
        <v>1218</v>
      </c>
      <c r="O107" s="84">
        <v>173</v>
      </c>
      <c r="P107" s="84">
        <v>57</v>
      </c>
    </row>
    <row r="108" spans="2:16" x14ac:dyDescent="0.25">
      <c r="B108" s="84" t="s">
        <v>162</v>
      </c>
      <c r="C108" s="84" t="s">
        <v>206</v>
      </c>
      <c r="D108" s="84" t="s">
        <v>125</v>
      </c>
      <c r="E108" s="84">
        <v>2</v>
      </c>
      <c r="F108" s="84">
        <v>1</v>
      </c>
      <c r="G108" s="84">
        <v>5</v>
      </c>
      <c r="H108" s="84">
        <v>30095</v>
      </c>
      <c r="I108" s="84">
        <v>187</v>
      </c>
      <c r="J108" s="84">
        <v>28</v>
      </c>
      <c r="K108" s="84" t="s">
        <v>113</v>
      </c>
      <c r="L108" s="84" t="s">
        <v>166</v>
      </c>
      <c r="M108" s="84">
        <v>3</v>
      </c>
      <c r="N108" s="84">
        <v>1246</v>
      </c>
      <c r="O108" s="84">
        <v>181</v>
      </c>
      <c r="P108" s="84">
        <v>54</v>
      </c>
    </row>
    <row r="109" spans="2:16" x14ac:dyDescent="0.25">
      <c r="B109" s="84" t="s">
        <v>271</v>
      </c>
      <c r="C109" s="84" t="s">
        <v>272</v>
      </c>
      <c r="D109" s="84" t="s">
        <v>108</v>
      </c>
      <c r="E109" s="84">
        <v>2</v>
      </c>
      <c r="F109" s="84">
        <v>4</v>
      </c>
      <c r="G109" s="84">
        <v>4</v>
      </c>
      <c r="H109" s="84">
        <v>29477</v>
      </c>
      <c r="I109" s="84">
        <v>142</v>
      </c>
      <c r="J109" s="84">
        <v>15</v>
      </c>
      <c r="K109" s="84" t="s">
        <v>138</v>
      </c>
      <c r="L109" s="84" t="s">
        <v>110</v>
      </c>
      <c r="M109" s="84">
        <v>3</v>
      </c>
      <c r="N109" s="84">
        <v>1314</v>
      </c>
      <c r="O109" s="84">
        <v>155</v>
      </c>
      <c r="P109" s="84">
        <v>86</v>
      </c>
    </row>
    <row r="110" spans="2:16" x14ac:dyDescent="0.25">
      <c r="B110" s="84" t="s">
        <v>273</v>
      </c>
      <c r="C110" s="84" t="s">
        <v>272</v>
      </c>
      <c r="D110" s="84" t="s">
        <v>108</v>
      </c>
      <c r="E110" s="84">
        <v>2</v>
      </c>
      <c r="F110" s="84">
        <v>3</v>
      </c>
      <c r="G110" s="84">
        <v>10</v>
      </c>
      <c r="H110" s="84">
        <v>30421</v>
      </c>
      <c r="I110" s="84">
        <v>16</v>
      </c>
      <c r="J110" s="84">
        <v>9</v>
      </c>
      <c r="K110" s="84" t="s">
        <v>109</v>
      </c>
      <c r="L110" s="84" t="s">
        <v>128</v>
      </c>
      <c r="M110" s="84">
        <v>3</v>
      </c>
      <c r="N110" s="84">
        <v>1388</v>
      </c>
      <c r="O110" s="84">
        <v>171</v>
      </c>
      <c r="P110" s="84">
        <v>75</v>
      </c>
    </row>
    <row r="111" spans="2:16" x14ac:dyDescent="0.25">
      <c r="B111" s="84" t="s">
        <v>153</v>
      </c>
      <c r="C111" s="84" t="s">
        <v>274</v>
      </c>
      <c r="D111" s="84" t="s">
        <v>105</v>
      </c>
      <c r="E111" s="84">
        <v>2</v>
      </c>
      <c r="F111" s="84">
        <v>4</v>
      </c>
      <c r="G111" s="84">
        <v>3</v>
      </c>
      <c r="H111" s="84">
        <v>29592</v>
      </c>
      <c r="I111" s="84">
        <v>58</v>
      </c>
      <c r="J111" s="84">
        <v>1</v>
      </c>
      <c r="K111" s="84" t="s">
        <v>138</v>
      </c>
      <c r="L111" s="84" t="s">
        <v>110</v>
      </c>
      <c r="M111" s="84">
        <v>4</v>
      </c>
      <c r="N111" s="84">
        <v>1410</v>
      </c>
      <c r="O111" s="84">
        <v>175</v>
      </c>
      <c r="P111" s="84">
        <v>93</v>
      </c>
    </row>
    <row r="112" spans="2:16" x14ac:dyDescent="0.25">
      <c r="B112" s="84" t="s">
        <v>136</v>
      </c>
      <c r="C112" s="84" t="s">
        <v>275</v>
      </c>
      <c r="D112" s="84" t="s">
        <v>125</v>
      </c>
      <c r="E112" s="84">
        <v>2</v>
      </c>
      <c r="F112" s="84">
        <v>2</v>
      </c>
      <c r="G112" s="84">
        <v>6</v>
      </c>
      <c r="H112" s="84">
        <v>30845</v>
      </c>
      <c r="I112" s="84">
        <v>136</v>
      </c>
      <c r="J112" s="84">
        <v>6</v>
      </c>
      <c r="K112" s="84" t="s">
        <v>138</v>
      </c>
      <c r="L112" s="84" t="s">
        <v>141</v>
      </c>
      <c r="M112" s="84">
        <v>0</v>
      </c>
      <c r="N112" s="84">
        <v>1474</v>
      </c>
      <c r="O112" s="84">
        <v>185</v>
      </c>
      <c r="P112" s="84">
        <v>80</v>
      </c>
    </row>
    <row r="113" spans="2:16" x14ac:dyDescent="0.25">
      <c r="B113" s="84" t="s">
        <v>234</v>
      </c>
      <c r="C113" s="84" t="s">
        <v>276</v>
      </c>
      <c r="D113" s="84" t="s">
        <v>108</v>
      </c>
      <c r="E113" s="84">
        <v>1</v>
      </c>
      <c r="F113" s="84">
        <v>3</v>
      </c>
      <c r="G113" s="84">
        <v>5</v>
      </c>
      <c r="H113" s="84">
        <v>30395</v>
      </c>
      <c r="I113" s="84">
        <v>69</v>
      </c>
      <c r="J113" s="84">
        <v>12</v>
      </c>
      <c r="K113" s="84" t="s">
        <v>109</v>
      </c>
      <c r="L113" s="84" t="s">
        <v>128</v>
      </c>
      <c r="M113" s="84">
        <v>3</v>
      </c>
      <c r="N113" s="84">
        <v>1498</v>
      </c>
      <c r="O113" s="84">
        <v>193</v>
      </c>
      <c r="P113" s="84">
        <v>84</v>
      </c>
    </row>
    <row r="114" spans="2:16" x14ac:dyDescent="0.25">
      <c r="B114" s="84" t="s">
        <v>277</v>
      </c>
      <c r="C114" s="84" t="s">
        <v>278</v>
      </c>
      <c r="D114" s="84" t="s">
        <v>125</v>
      </c>
      <c r="E114" s="84">
        <v>2</v>
      </c>
      <c r="F114" s="84">
        <v>3</v>
      </c>
      <c r="G114" s="84">
        <v>2</v>
      </c>
      <c r="H114" s="84">
        <v>29435</v>
      </c>
      <c r="I114" s="84">
        <v>88</v>
      </c>
      <c r="J114" s="84">
        <v>12</v>
      </c>
      <c r="K114" s="84" t="s">
        <v>113</v>
      </c>
      <c r="L114" s="84" t="s">
        <v>141</v>
      </c>
      <c r="M114" s="84">
        <v>4</v>
      </c>
      <c r="N114" s="84">
        <v>1583</v>
      </c>
      <c r="O114" s="84">
        <v>195</v>
      </c>
      <c r="P114" s="84">
        <v>86</v>
      </c>
    </row>
    <row r="115" spans="2:16" x14ac:dyDescent="0.25">
      <c r="B115" s="84" t="s">
        <v>279</v>
      </c>
      <c r="C115" s="84" t="s">
        <v>210</v>
      </c>
      <c r="D115" s="84" t="s">
        <v>125</v>
      </c>
      <c r="E115" s="84">
        <v>2</v>
      </c>
      <c r="F115" s="84">
        <v>4</v>
      </c>
      <c r="G115" s="84">
        <v>9</v>
      </c>
      <c r="H115" s="84">
        <v>30925</v>
      </c>
      <c r="I115" s="84">
        <v>126</v>
      </c>
      <c r="J115" s="84">
        <v>1</v>
      </c>
      <c r="K115" s="84" t="s">
        <v>138</v>
      </c>
      <c r="L115" s="84" t="s">
        <v>110</v>
      </c>
      <c r="M115" s="84">
        <v>3</v>
      </c>
      <c r="N115" s="84">
        <v>1697</v>
      </c>
      <c r="O115" s="84">
        <v>175</v>
      </c>
      <c r="P115" s="84">
        <v>79</v>
      </c>
    </row>
    <row r="116" spans="2:16" x14ac:dyDescent="0.25">
      <c r="B116" s="84" t="s">
        <v>280</v>
      </c>
      <c r="C116" s="84" t="s">
        <v>191</v>
      </c>
      <c r="D116" s="84" t="s">
        <v>105</v>
      </c>
      <c r="E116" s="84">
        <v>1</v>
      </c>
      <c r="F116" s="84">
        <v>3</v>
      </c>
      <c r="G116" s="84">
        <v>8</v>
      </c>
      <c r="H116" s="84">
        <v>30313</v>
      </c>
      <c r="I116" s="84">
        <v>187</v>
      </c>
      <c r="J116" s="84">
        <v>25</v>
      </c>
      <c r="K116" s="84" t="s">
        <v>113</v>
      </c>
      <c r="L116" s="84" t="s">
        <v>114</v>
      </c>
      <c r="M116" s="84">
        <v>4</v>
      </c>
      <c r="N116" s="84">
        <v>1739</v>
      </c>
      <c r="O116" s="84">
        <v>151</v>
      </c>
      <c r="P116" s="84">
        <v>64</v>
      </c>
    </row>
    <row r="117" spans="2:16" x14ac:dyDescent="0.25">
      <c r="B117" s="84" t="s">
        <v>280</v>
      </c>
      <c r="C117" s="84" t="s">
        <v>233</v>
      </c>
      <c r="D117" s="84" t="s">
        <v>105</v>
      </c>
      <c r="E117" s="84">
        <v>1</v>
      </c>
      <c r="F117" s="84">
        <v>1</v>
      </c>
      <c r="G117" s="84">
        <v>5</v>
      </c>
      <c r="H117" s="84">
        <v>30420</v>
      </c>
      <c r="I117" s="84">
        <v>120</v>
      </c>
      <c r="J117" s="84">
        <v>24</v>
      </c>
      <c r="K117" s="84" t="s">
        <v>109</v>
      </c>
      <c r="L117" s="84" t="s">
        <v>135</v>
      </c>
      <c r="M117" s="84">
        <v>2</v>
      </c>
      <c r="N117" s="84">
        <v>1814</v>
      </c>
      <c r="O117" s="84">
        <v>198</v>
      </c>
      <c r="P117" s="84">
        <v>71</v>
      </c>
    </row>
    <row r="118" spans="2:16" x14ac:dyDescent="0.25">
      <c r="B118" s="84" t="s">
        <v>279</v>
      </c>
      <c r="C118" s="84" t="s">
        <v>266</v>
      </c>
      <c r="D118" s="84" t="s">
        <v>125</v>
      </c>
      <c r="E118" s="84">
        <v>3</v>
      </c>
      <c r="F118" s="84">
        <v>4</v>
      </c>
      <c r="G118" s="84">
        <v>2</v>
      </c>
      <c r="H118" s="84">
        <v>30181</v>
      </c>
      <c r="I118" s="84">
        <v>56</v>
      </c>
      <c r="J118" s="84">
        <v>7</v>
      </c>
      <c r="K118" s="84" t="s">
        <v>138</v>
      </c>
      <c r="L118" s="84" t="s">
        <v>110</v>
      </c>
      <c r="M118" s="84">
        <v>1</v>
      </c>
      <c r="N118" s="84">
        <v>1986</v>
      </c>
      <c r="O118" s="84">
        <v>177</v>
      </c>
      <c r="P118" s="84">
        <v>79</v>
      </c>
    </row>
    <row r="119" spans="2:16" x14ac:dyDescent="0.25">
      <c r="B119" s="84" t="s">
        <v>250</v>
      </c>
      <c r="C119" s="84" t="s">
        <v>156</v>
      </c>
      <c r="D119" s="84" t="s">
        <v>108</v>
      </c>
      <c r="E119" s="84">
        <v>2</v>
      </c>
      <c r="F119" s="84">
        <v>2</v>
      </c>
      <c r="G119" s="84">
        <v>10</v>
      </c>
      <c r="H119" s="84">
        <v>29686</v>
      </c>
      <c r="I119" s="84">
        <v>142</v>
      </c>
      <c r="J119" s="84">
        <v>13</v>
      </c>
      <c r="K119" s="84" t="s">
        <v>109</v>
      </c>
      <c r="L119" s="84" t="s">
        <v>114</v>
      </c>
      <c r="M119" s="84">
        <v>4</v>
      </c>
      <c r="N119" s="84">
        <v>43</v>
      </c>
      <c r="O119" s="84">
        <v>157</v>
      </c>
      <c r="P119" s="84">
        <v>56</v>
      </c>
    </row>
    <row r="120" spans="2:16" x14ac:dyDescent="0.25">
      <c r="B120" s="84" t="s">
        <v>244</v>
      </c>
      <c r="C120" s="84" t="s">
        <v>281</v>
      </c>
      <c r="D120" s="84" t="s">
        <v>108</v>
      </c>
      <c r="E120" s="84">
        <v>1</v>
      </c>
      <c r="F120" s="84">
        <v>1</v>
      </c>
      <c r="G120" s="84">
        <v>9</v>
      </c>
      <c r="H120" s="84">
        <v>30579</v>
      </c>
      <c r="I120" s="84">
        <v>164</v>
      </c>
      <c r="J120" s="84">
        <v>1</v>
      </c>
      <c r="K120" s="84" t="s">
        <v>138</v>
      </c>
      <c r="L120" s="84" t="s">
        <v>101</v>
      </c>
      <c r="M120" s="84">
        <v>4</v>
      </c>
      <c r="N120" s="84">
        <v>354</v>
      </c>
      <c r="O120" s="84">
        <v>177</v>
      </c>
      <c r="P120" s="84">
        <v>55</v>
      </c>
    </row>
    <row r="121" spans="2:16" x14ac:dyDescent="0.25">
      <c r="B121" s="84" t="s">
        <v>217</v>
      </c>
      <c r="C121" s="84" t="s">
        <v>282</v>
      </c>
      <c r="D121" s="84" t="s">
        <v>99</v>
      </c>
      <c r="E121" s="84">
        <v>1</v>
      </c>
      <c r="F121" s="84">
        <v>2</v>
      </c>
      <c r="G121" s="84">
        <v>2</v>
      </c>
      <c r="H121" s="84">
        <v>30338</v>
      </c>
      <c r="I121" s="84">
        <v>34</v>
      </c>
      <c r="J121" s="84">
        <v>17</v>
      </c>
      <c r="K121" s="84" t="s">
        <v>109</v>
      </c>
      <c r="L121" s="84" t="s">
        <v>135</v>
      </c>
      <c r="M121" s="84">
        <v>3</v>
      </c>
      <c r="N121" s="84">
        <v>521</v>
      </c>
      <c r="O121" s="84">
        <v>194</v>
      </c>
      <c r="P121" s="84">
        <v>99</v>
      </c>
    </row>
    <row r="122" spans="2:16" x14ac:dyDescent="0.25">
      <c r="B122" s="84" t="s">
        <v>283</v>
      </c>
      <c r="C122" s="84" t="s">
        <v>284</v>
      </c>
      <c r="D122" s="84" t="s">
        <v>105</v>
      </c>
      <c r="E122" s="84">
        <v>3</v>
      </c>
      <c r="F122" s="84">
        <v>1</v>
      </c>
      <c r="G122" s="84">
        <v>9</v>
      </c>
      <c r="H122" s="84">
        <v>30001</v>
      </c>
      <c r="I122" s="84">
        <v>161</v>
      </c>
      <c r="J122" s="84">
        <v>13</v>
      </c>
      <c r="K122" s="84" t="s">
        <v>100</v>
      </c>
      <c r="L122" s="84" t="s">
        <v>101</v>
      </c>
      <c r="M122" s="84">
        <v>1</v>
      </c>
      <c r="N122" s="84">
        <v>618</v>
      </c>
      <c r="O122" s="84">
        <v>178</v>
      </c>
      <c r="P122" s="84">
        <v>50</v>
      </c>
    </row>
    <row r="123" spans="2:16" x14ac:dyDescent="0.25">
      <c r="B123" s="84" t="s">
        <v>285</v>
      </c>
      <c r="C123" s="84" t="s">
        <v>286</v>
      </c>
      <c r="D123" s="84" t="s">
        <v>108</v>
      </c>
      <c r="E123" s="84">
        <v>2</v>
      </c>
      <c r="F123" s="84">
        <v>3</v>
      </c>
      <c r="G123" s="84">
        <v>1</v>
      </c>
      <c r="H123" s="84">
        <v>30640</v>
      </c>
      <c r="I123" s="84">
        <v>189</v>
      </c>
      <c r="J123" s="84">
        <v>10</v>
      </c>
      <c r="K123" s="84" t="s">
        <v>113</v>
      </c>
      <c r="L123" s="84" t="s">
        <v>166</v>
      </c>
      <c r="M123" s="84">
        <v>0</v>
      </c>
      <c r="N123" s="84">
        <v>993</v>
      </c>
      <c r="O123" s="84">
        <v>171</v>
      </c>
      <c r="P123" s="84">
        <v>77</v>
      </c>
    </row>
    <row r="124" spans="2:16" x14ac:dyDescent="0.25">
      <c r="B124" s="84" t="s">
        <v>287</v>
      </c>
      <c r="C124" s="84" t="s">
        <v>288</v>
      </c>
      <c r="D124" s="84" t="s">
        <v>99</v>
      </c>
      <c r="E124" s="84">
        <v>3</v>
      </c>
      <c r="F124" s="84">
        <v>1</v>
      </c>
      <c r="G124" s="84">
        <v>5</v>
      </c>
      <c r="H124" s="84">
        <v>30985</v>
      </c>
      <c r="I124" s="84">
        <v>195</v>
      </c>
      <c r="J124" s="84">
        <v>27</v>
      </c>
      <c r="K124" s="84" t="s">
        <v>100</v>
      </c>
      <c r="L124" s="84" t="s">
        <v>101</v>
      </c>
      <c r="M124" s="84">
        <v>2</v>
      </c>
      <c r="N124" s="84">
        <v>1036</v>
      </c>
      <c r="O124" s="84">
        <v>158</v>
      </c>
      <c r="P124" s="84">
        <v>74</v>
      </c>
    </row>
    <row r="125" spans="2:16" x14ac:dyDescent="0.25">
      <c r="B125" s="84" t="s">
        <v>185</v>
      </c>
      <c r="C125" s="84" t="s">
        <v>224</v>
      </c>
      <c r="D125" s="84" t="s">
        <v>108</v>
      </c>
      <c r="E125" s="84">
        <v>2</v>
      </c>
      <c r="F125" s="84">
        <v>2</v>
      </c>
      <c r="G125" s="84">
        <v>8</v>
      </c>
      <c r="H125" s="84">
        <v>29270</v>
      </c>
      <c r="I125" s="84">
        <v>186</v>
      </c>
      <c r="J125" s="84">
        <v>4</v>
      </c>
      <c r="K125" s="84" t="s">
        <v>109</v>
      </c>
      <c r="L125" s="84" t="s">
        <v>141</v>
      </c>
      <c r="M125" s="84">
        <v>1</v>
      </c>
      <c r="N125" s="84">
        <v>1048</v>
      </c>
      <c r="O125" s="84">
        <v>152</v>
      </c>
      <c r="P125" s="84">
        <v>101</v>
      </c>
    </row>
    <row r="126" spans="2:16" x14ac:dyDescent="0.25">
      <c r="B126" s="84" t="s">
        <v>289</v>
      </c>
      <c r="C126" s="84" t="s">
        <v>156</v>
      </c>
      <c r="D126" s="84" t="s">
        <v>125</v>
      </c>
      <c r="E126" s="84">
        <v>3</v>
      </c>
      <c r="F126" s="84">
        <v>3</v>
      </c>
      <c r="G126" s="84">
        <v>0</v>
      </c>
      <c r="H126" s="84">
        <v>29697</v>
      </c>
      <c r="I126" s="84">
        <v>147</v>
      </c>
      <c r="J126" s="84">
        <v>28</v>
      </c>
      <c r="K126" s="84" t="s">
        <v>109</v>
      </c>
      <c r="L126" s="84" t="s">
        <v>101</v>
      </c>
      <c r="M126" s="84">
        <v>1</v>
      </c>
      <c r="N126" s="84">
        <v>1319</v>
      </c>
      <c r="O126" s="84">
        <v>182</v>
      </c>
      <c r="P126" s="84">
        <v>62</v>
      </c>
    </row>
    <row r="127" spans="2:16" x14ac:dyDescent="0.25">
      <c r="B127" s="84" t="s">
        <v>241</v>
      </c>
      <c r="C127" s="84" t="s">
        <v>290</v>
      </c>
      <c r="D127" s="84" t="s">
        <v>99</v>
      </c>
      <c r="E127" s="84">
        <v>3</v>
      </c>
      <c r="F127" s="84">
        <v>3</v>
      </c>
      <c r="G127" s="84">
        <v>2</v>
      </c>
      <c r="H127" s="84">
        <v>30914</v>
      </c>
      <c r="I127" s="84">
        <v>87</v>
      </c>
      <c r="J127" s="84">
        <v>23</v>
      </c>
      <c r="K127" s="84" t="s">
        <v>109</v>
      </c>
      <c r="L127" s="84" t="s">
        <v>101</v>
      </c>
      <c r="M127" s="84">
        <v>0</v>
      </c>
      <c r="N127" s="84">
        <v>1349</v>
      </c>
      <c r="O127" s="84">
        <v>185</v>
      </c>
      <c r="P127" s="84">
        <v>64</v>
      </c>
    </row>
    <row r="128" spans="2:16" x14ac:dyDescent="0.25">
      <c r="B128" s="84" t="s">
        <v>291</v>
      </c>
      <c r="C128" s="84" t="s">
        <v>104</v>
      </c>
      <c r="D128" s="84" t="s">
        <v>108</v>
      </c>
      <c r="E128" s="84">
        <v>1</v>
      </c>
      <c r="F128" s="84">
        <v>1</v>
      </c>
      <c r="G128" s="84">
        <v>0</v>
      </c>
      <c r="H128" s="84">
        <v>29558</v>
      </c>
      <c r="I128" s="84">
        <v>71</v>
      </c>
      <c r="J128" s="84">
        <v>16</v>
      </c>
      <c r="K128" s="84" t="s">
        <v>113</v>
      </c>
      <c r="L128" s="84" t="s">
        <v>101</v>
      </c>
      <c r="M128" s="84">
        <v>2</v>
      </c>
      <c r="N128" s="84">
        <v>1543</v>
      </c>
      <c r="O128" s="84">
        <v>185</v>
      </c>
      <c r="P128" s="84">
        <v>88</v>
      </c>
    </row>
    <row r="129" spans="2:16" x14ac:dyDescent="0.25">
      <c r="B129" s="84" t="s">
        <v>214</v>
      </c>
      <c r="C129" s="84" t="s">
        <v>292</v>
      </c>
      <c r="D129" s="84" t="s">
        <v>108</v>
      </c>
      <c r="E129" s="84">
        <v>2</v>
      </c>
      <c r="F129" s="84">
        <v>2</v>
      </c>
      <c r="G129" s="84">
        <v>3</v>
      </c>
      <c r="H129" s="84">
        <v>29939</v>
      </c>
      <c r="I129" s="84">
        <v>2</v>
      </c>
      <c r="J129" s="84">
        <v>15</v>
      </c>
      <c r="K129" s="84" t="s">
        <v>113</v>
      </c>
      <c r="L129" s="84" t="s">
        <v>128</v>
      </c>
      <c r="M129" s="84">
        <v>4</v>
      </c>
      <c r="N129" s="84">
        <v>1579</v>
      </c>
      <c r="O129" s="84">
        <v>156</v>
      </c>
      <c r="P129" s="84">
        <v>59</v>
      </c>
    </row>
    <row r="130" spans="2:16" x14ac:dyDescent="0.25">
      <c r="B130" s="84" t="s">
        <v>250</v>
      </c>
      <c r="C130" s="84" t="s">
        <v>229</v>
      </c>
      <c r="D130" s="84" t="s">
        <v>108</v>
      </c>
      <c r="E130" s="84">
        <v>1</v>
      </c>
      <c r="F130" s="84">
        <v>2</v>
      </c>
      <c r="G130" s="84">
        <v>11</v>
      </c>
      <c r="H130" s="84">
        <v>30812</v>
      </c>
      <c r="I130" s="84">
        <v>160</v>
      </c>
      <c r="J130" s="84">
        <v>25</v>
      </c>
      <c r="K130" s="84" t="s">
        <v>113</v>
      </c>
      <c r="L130" s="84" t="s">
        <v>141</v>
      </c>
      <c r="M130" s="84">
        <v>1</v>
      </c>
      <c r="N130" s="84">
        <v>1607</v>
      </c>
      <c r="O130" s="84">
        <v>193</v>
      </c>
      <c r="P130" s="84">
        <v>80</v>
      </c>
    </row>
    <row r="131" spans="2:16" x14ac:dyDescent="0.25">
      <c r="B131" s="84" t="s">
        <v>207</v>
      </c>
      <c r="C131" s="84" t="s">
        <v>116</v>
      </c>
      <c r="D131" s="84" t="s">
        <v>99</v>
      </c>
      <c r="E131" s="84">
        <v>2</v>
      </c>
      <c r="F131" s="84">
        <v>4</v>
      </c>
      <c r="G131" s="84">
        <v>9</v>
      </c>
      <c r="H131" s="84">
        <v>30372</v>
      </c>
      <c r="I131" s="84">
        <v>162</v>
      </c>
      <c r="J131" s="84">
        <v>26</v>
      </c>
      <c r="K131" s="84" t="s">
        <v>109</v>
      </c>
      <c r="L131" s="84" t="s">
        <v>128</v>
      </c>
      <c r="M131" s="84">
        <v>1</v>
      </c>
      <c r="N131" s="84">
        <v>1763</v>
      </c>
      <c r="O131" s="84">
        <v>175</v>
      </c>
      <c r="P131" s="84">
        <v>46</v>
      </c>
    </row>
    <row r="132" spans="2:16" x14ac:dyDescent="0.25">
      <c r="B132" s="84" t="s">
        <v>139</v>
      </c>
      <c r="C132" s="84" t="s">
        <v>233</v>
      </c>
      <c r="D132" s="84" t="s">
        <v>105</v>
      </c>
      <c r="E132" s="84">
        <v>1</v>
      </c>
      <c r="F132" s="84">
        <v>4</v>
      </c>
      <c r="G132" s="84">
        <v>11</v>
      </c>
      <c r="H132" s="84">
        <v>30662</v>
      </c>
      <c r="I132" s="84">
        <v>67</v>
      </c>
      <c r="J132" s="84">
        <v>18</v>
      </c>
      <c r="K132" s="84" t="s">
        <v>100</v>
      </c>
      <c r="L132" s="84" t="s">
        <v>128</v>
      </c>
      <c r="M132" s="84">
        <v>1</v>
      </c>
      <c r="N132" s="84">
        <v>1805</v>
      </c>
      <c r="O132" s="84">
        <v>172</v>
      </c>
      <c r="P132" s="84">
        <v>83</v>
      </c>
    </row>
    <row r="133" spans="2:16" x14ac:dyDescent="0.25">
      <c r="B133" s="84" t="s">
        <v>293</v>
      </c>
      <c r="C133" s="84" t="s">
        <v>261</v>
      </c>
      <c r="D133" s="84" t="s">
        <v>108</v>
      </c>
      <c r="E133" s="84">
        <v>1</v>
      </c>
      <c r="F133" s="84">
        <v>2</v>
      </c>
      <c r="G133" s="84">
        <v>0</v>
      </c>
      <c r="H133" s="84">
        <v>30703</v>
      </c>
      <c r="I133" s="84">
        <v>123</v>
      </c>
      <c r="J133" s="84">
        <v>2</v>
      </c>
      <c r="K133" s="84" t="s">
        <v>113</v>
      </c>
      <c r="L133" s="84" t="s">
        <v>135</v>
      </c>
      <c r="M133" s="84">
        <v>0</v>
      </c>
      <c r="N133" s="84">
        <v>1968</v>
      </c>
      <c r="O133" s="84">
        <v>184</v>
      </c>
      <c r="P133" s="84">
        <v>65</v>
      </c>
    </row>
    <row r="134" spans="2:16" x14ac:dyDescent="0.25">
      <c r="B134" s="84" t="s">
        <v>245</v>
      </c>
      <c r="C134" s="84" t="s">
        <v>163</v>
      </c>
      <c r="D134" s="84" t="s">
        <v>125</v>
      </c>
      <c r="E134" s="84">
        <v>2</v>
      </c>
      <c r="F134" s="84">
        <v>4</v>
      </c>
      <c r="G134" s="84">
        <v>10</v>
      </c>
      <c r="H134" s="84">
        <v>29461</v>
      </c>
      <c r="I134" s="84">
        <v>82</v>
      </c>
      <c r="J134" s="84">
        <v>2</v>
      </c>
      <c r="K134" s="84" t="s">
        <v>138</v>
      </c>
      <c r="L134" s="84" t="s">
        <v>128</v>
      </c>
      <c r="M134" s="84">
        <v>0</v>
      </c>
      <c r="N134" s="84">
        <v>88</v>
      </c>
      <c r="O134" s="84">
        <v>183</v>
      </c>
      <c r="P134" s="84">
        <v>91</v>
      </c>
    </row>
    <row r="135" spans="2:16" x14ac:dyDescent="0.25">
      <c r="B135" s="84" t="s">
        <v>176</v>
      </c>
      <c r="C135" s="84" t="s">
        <v>294</v>
      </c>
      <c r="D135" s="84" t="s">
        <v>99</v>
      </c>
      <c r="E135" s="84">
        <v>2</v>
      </c>
      <c r="F135" s="84">
        <v>1</v>
      </c>
      <c r="G135" s="84">
        <v>11</v>
      </c>
      <c r="H135" s="84">
        <v>29886</v>
      </c>
      <c r="I135" s="84">
        <v>24</v>
      </c>
      <c r="J135" s="84">
        <v>23</v>
      </c>
      <c r="K135" s="84" t="s">
        <v>138</v>
      </c>
      <c r="L135" s="84" t="s">
        <v>101</v>
      </c>
      <c r="M135" s="84">
        <v>1</v>
      </c>
      <c r="N135" s="84">
        <v>190</v>
      </c>
      <c r="O135" s="84">
        <v>196</v>
      </c>
      <c r="P135" s="84">
        <v>95</v>
      </c>
    </row>
    <row r="136" spans="2:16" x14ac:dyDescent="0.25">
      <c r="B136" s="84" t="s">
        <v>295</v>
      </c>
      <c r="C136" s="84" t="s">
        <v>160</v>
      </c>
      <c r="D136" s="84" t="s">
        <v>105</v>
      </c>
      <c r="E136" s="84">
        <v>3</v>
      </c>
      <c r="F136" s="84">
        <v>3</v>
      </c>
      <c r="G136" s="84">
        <v>13</v>
      </c>
      <c r="H136" s="84">
        <v>29721</v>
      </c>
      <c r="I136" s="84">
        <v>83</v>
      </c>
      <c r="J136" s="84">
        <v>0</v>
      </c>
      <c r="K136" s="84" t="s">
        <v>100</v>
      </c>
      <c r="L136" s="84" t="s">
        <v>135</v>
      </c>
      <c r="M136" s="84">
        <v>4</v>
      </c>
      <c r="N136" s="84">
        <v>222</v>
      </c>
      <c r="O136" s="84">
        <v>186</v>
      </c>
      <c r="P136" s="84">
        <v>61</v>
      </c>
    </row>
    <row r="137" spans="2:16" x14ac:dyDescent="0.25">
      <c r="B137" s="84" t="s">
        <v>289</v>
      </c>
      <c r="C137" s="84" t="s">
        <v>226</v>
      </c>
      <c r="D137" s="84" t="s">
        <v>99</v>
      </c>
      <c r="E137" s="84">
        <v>3</v>
      </c>
      <c r="F137" s="84">
        <v>4</v>
      </c>
      <c r="G137" s="84">
        <v>12</v>
      </c>
      <c r="H137" s="84">
        <v>30904</v>
      </c>
      <c r="I137" s="84">
        <v>130</v>
      </c>
      <c r="J137" s="84">
        <v>28</v>
      </c>
      <c r="K137" s="84" t="s">
        <v>113</v>
      </c>
      <c r="L137" s="84" t="s">
        <v>110</v>
      </c>
      <c r="M137" s="84">
        <v>0</v>
      </c>
      <c r="N137" s="84">
        <v>499</v>
      </c>
      <c r="O137" s="84">
        <v>156</v>
      </c>
      <c r="P137" s="84">
        <v>63</v>
      </c>
    </row>
    <row r="138" spans="2:16" x14ac:dyDescent="0.25">
      <c r="B138" s="84" t="s">
        <v>285</v>
      </c>
      <c r="C138" s="84" t="s">
        <v>210</v>
      </c>
      <c r="D138" s="84" t="s">
        <v>105</v>
      </c>
      <c r="E138" s="84">
        <v>2</v>
      </c>
      <c r="F138" s="84">
        <v>3</v>
      </c>
      <c r="G138" s="84">
        <v>6</v>
      </c>
      <c r="H138" s="84">
        <v>29785</v>
      </c>
      <c r="I138" s="84">
        <v>26</v>
      </c>
      <c r="J138" s="84">
        <v>21</v>
      </c>
      <c r="K138" s="84" t="s">
        <v>100</v>
      </c>
      <c r="L138" s="84" t="s">
        <v>110</v>
      </c>
      <c r="M138" s="84">
        <v>1</v>
      </c>
      <c r="N138" s="84">
        <v>592</v>
      </c>
      <c r="O138" s="84">
        <v>199</v>
      </c>
      <c r="P138" s="84">
        <v>91</v>
      </c>
    </row>
    <row r="139" spans="2:16" x14ac:dyDescent="0.25">
      <c r="B139" s="84" t="s">
        <v>296</v>
      </c>
      <c r="C139" s="84" t="s">
        <v>212</v>
      </c>
      <c r="D139" s="84" t="s">
        <v>99</v>
      </c>
      <c r="E139" s="84">
        <v>2</v>
      </c>
      <c r="F139" s="84">
        <v>3</v>
      </c>
      <c r="G139" s="84">
        <v>12</v>
      </c>
      <c r="H139" s="84">
        <v>29232</v>
      </c>
      <c r="I139" s="84">
        <v>120</v>
      </c>
      <c r="J139" s="84">
        <v>25</v>
      </c>
      <c r="K139" s="84" t="s">
        <v>100</v>
      </c>
      <c r="L139" s="84" t="s">
        <v>110</v>
      </c>
      <c r="M139" s="84">
        <v>2</v>
      </c>
      <c r="N139" s="84">
        <v>906</v>
      </c>
      <c r="O139" s="84">
        <v>193</v>
      </c>
      <c r="P139" s="84">
        <v>46</v>
      </c>
    </row>
    <row r="140" spans="2:16" x14ac:dyDescent="0.25">
      <c r="B140" s="84" t="s">
        <v>297</v>
      </c>
      <c r="C140" s="84" t="s">
        <v>292</v>
      </c>
      <c r="D140" s="84" t="s">
        <v>108</v>
      </c>
      <c r="E140" s="84">
        <v>3</v>
      </c>
      <c r="F140" s="84">
        <v>2</v>
      </c>
      <c r="G140" s="84">
        <v>11</v>
      </c>
      <c r="H140" s="84">
        <v>29324</v>
      </c>
      <c r="I140" s="84">
        <v>126</v>
      </c>
      <c r="J140" s="84">
        <v>20</v>
      </c>
      <c r="K140" s="84" t="s">
        <v>100</v>
      </c>
      <c r="L140" s="84" t="s">
        <v>166</v>
      </c>
      <c r="M140" s="84">
        <v>3</v>
      </c>
      <c r="N140" s="84">
        <v>926</v>
      </c>
      <c r="O140" s="84">
        <v>169</v>
      </c>
      <c r="P140" s="84">
        <v>62</v>
      </c>
    </row>
    <row r="141" spans="2:16" x14ac:dyDescent="0.25">
      <c r="B141" s="84" t="s">
        <v>298</v>
      </c>
      <c r="C141" s="84" t="s">
        <v>299</v>
      </c>
      <c r="D141" s="84" t="s">
        <v>99</v>
      </c>
      <c r="E141" s="84">
        <v>2</v>
      </c>
      <c r="F141" s="84">
        <v>4</v>
      </c>
      <c r="G141" s="84">
        <v>8</v>
      </c>
      <c r="H141" s="84">
        <v>29228</v>
      </c>
      <c r="I141" s="84">
        <v>128</v>
      </c>
      <c r="J141" s="84">
        <v>15</v>
      </c>
      <c r="K141" s="84" t="s">
        <v>109</v>
      </c>
      <c r="L141" s="84" t="s">
        <v>114</v>
      </c>
      <c r="M141" s="84">
        <v>4</v>
      </c>
      <c r="N141" s="84">
        <v>1155</v>
      </c>
      <c r="O141" s="84">
        <v>168</v>
      </c>
      <c r="P141" s="84">
        <v>95</v>
      </c>
    </row>
    <row r="142" spans="2:16" x14ac:dyDescent="0.25">
      <c r="B142" s="84" t="s">
        <v>168</v>
      </c>
      <c r="C142" s="84" t="s">
        <v>208</v>
      </c>
      <c r="D142" s="84" t="s">
        <v>105</v>
      </c>
      <c r="E142" s="84">
        <v>1</v>
      </c>
      <c r="F142" s="84">
        <v>4</v>
      </c>
      <c r="G142" s="84">
        <v>7</v>
      </c>
      <c r="H142" s="84">
        <v>29971</v>
      </c>
      <c r="I142" s="84">
        <v>108</v>
      </c>
      <c r="J142" s="84">
        <v>18</v>
      </c>
      <c r="K142" s="84" t="s">
        <v>100</v>
      </c>
      <c r="L142" s="84" t="s">
        <v>110</v>
      </c>
      <c r="M142" s="84">
        <v>3</v>
      </c>
      <c r="N142" s="84">
        <v>1167</v>
      </c>
      <c r="O142" s="84">
        <v>156</v>
      </c>
      <c r="P142" s="84">
        <v>105</v>
      </c>
    </row>
    <row r="143" spans="2:16" x14ac:dyDescent="0.25">
      <c r="B143" s="84" t="s">
        <v>287</v>
      </c>
      <c r="C143" s="84" t="s">
        <v>294</v>
      </c>
      <c r="D143" s="84" t="s">
        <v>125</v>
      </c>
      <c r="E143" s="84">
        <v>1</v>
      </c>
      <c r="F143" s="84">
        <v>3</v>
      </c>
      <c r="G143" s="84">
        <v>11</v>
      </c>
      <c r="H143" s="84">
        <v>30311</v>
      </c>
      <c r="I143" s="84">
        <v>45</v>
      </c>
      <c r="J143" s="84">
        <v>7</v>
      </c>
      <c r="K143" s="84" t="s">
        <v>113</v>
      </c>
      <c r="L143" s="84" t="s">
        <v>110</v>
      </c>
      <c r="M143" s="84">
        <v>0</v>
      </c>
      <c r="N143" s="84">
        <v>1258</v>
      </c>
      <c r="O143" s="84">
        <v>182</v>
      </c>
      <c r="P143" s="84">
        <v>101</v>
      </c>
    </row>
    <row r="144" spans="2:16" x14ac:dyDescent="0.25">
      <c r="B144" s="84" t="s">
        <v>153</v>
      </c>
      <c r="C144" s="84" t="s">
        <v>202</v>
      </c>
      <c r="D144" s="84" t="s">
        <v>99</v>
      </c>
      <c r="E144" s="84">
        <v>2</v>
      </c>
      <c r="F144" s="84">
        <v>2</v>
      </c>
      <c r="G144" s="84">
        <v>1</v>
      </c>
      <c r="H144" s="84">
        <v>29746</v>
      </c>
      <c r="I144" s="84">
        <v>190</v>
      </c>
      <c r="J144" s="84">
        <v>2</v>
      </c>
      <c r="K144" s="84" t="s">
        <v>109</v>
      </c>
      <c r="L144" s="84" t="s">
        <v>166</v>
      </c>
      <c r="M144" s="84">
        <v>0</v>
      </c>
      <c r="N144" s="84">
        <v>1279</v>
      </c>
      <c r="O144" s="84">
        <v>171</v>
      </c>
      <c r="P144" s="84">
        <v>89</v>
      </c>
    </row>
    <row r="145" spans="2:16" x14ac:dyDescent="0.25">
      <c r="B145" s="84" t="s">
        <v>267</v>
      </c>
      <c r="C145" s="84" t="s">
        <v>127</v>
      </c>
      <c r="D145" s="84" t="s">
        <v>108</v>
      </c>
      <c r="E145" s="84">
        <v>1</v>
      </c>
      <c r="F145" s="84">
        <v>2</v>
      </c>
      <c r="G145" s="84">
        <v>10</v>
      </c>
      <c r="H145" s="84">
        <v>31048</v>
      </c>
      <c r="I145" s="84">
        <v>173</v>
      </c>
      <c r="J145" s="84">
        <v>8</v>
      </c>
      <c r="K145" s="84" t="s">
        <v>100</v>
      </c>
      <c r="L145" s="84" t="s">
        <v>166</v>
      </c>
      <c r="M145" s="84">
        <v>3</v>
      </c>
      <c r="N145" s="84">
        <v>1289</v>
      </c>
      <c r="O145" s="84">
        <v>162</v>
      </c>
      <c r="P145" s="84">
        <v>88</v>
      </c>
    </row>
    <row r="146" spans="2:16" x14ac:dyDescent="0.25">
      <c r="B146" s="84" t="s">
        <v>217</v>
      </c>
      <c r="C146" s="84" t="s">
        <v>151</v>
      </c>
      <c r="D146" s="84" t="s">
        <v>99</v>
      </c>
      <c r="E146" s="84">
        <v>1</v>
      </c>
      <c r="F146" s="84">
        <v>1</v>
      </c>
      <c r="G146" s="84">
        <v>7</v>
      </c>
      <c r="H146" s="84">
        <v>29464</v>
      </c>
      <c r="I146" s="84">
        <v>83</v>
      </c>
      <c r="J146" s="84">
        <v>27</v>
      </c>
      <c r="K146" s="84" t="s">
        <v>138</v>
      </c>
      <c r="L146" s="84" t="s">
        <v>141</v>
      </c>
      <c r="M146" s="84">
        <v>2</v>
      </c>
      <c r="N146" s="84">
        <v>1324</v>
      </c>
      <c r="O146" s="84">
        <v>193</v>
      </c>
      <c r="P146" s="84">
        <v>105</v>
      </c>
    </row>
    <row r="147" spans="2:16" x14ac:dyDescent="0.25">
      <c r="B147" s="84" t="s">
        <v>213</v>
      </c>
      <c r="C147" s="84" t="s">
        <v>300</v>
      </c>
      <c r="D147" s="84" t="s">
        <v>125</v>
      </c>
      <c r="E147" s="84">
        <v>2</v>
      </c>
      <c r="F147" s="84">
        <v>3</v>
      </c>
      <c r="G147" s="84">
        <v>7</v>
      </c>
      <c r="H147" s="84">
        <v>30595</v>
      </c>
      <c r="I147" s="84">
        <v>12</v>
      </c>
      <c r="J147" s="84">
        <v>24</v>
      </c>
      <c r="K147" s="84" t="s">
        <v>113</v>
      </c>
      <c r="L147" s="84" t="s">
        <v>110</v>
      </c>
      <c r="M147" s="84">
        <v>4</v>
      </c>
      <c r="N147" s="84">
        <v>1967</v>
      </c>
      <c r="O147" s="84">
        <v>180</v>
      </c>
      <c r="P147" s="84">
        <v>93</v>
      </c>
    </row>
    <row r="148" spans="2:16" x14ac:dyDescent="0.25">
      <c r="B148" s="84" t="s">
        <v>187</v>
      </c>
      <c r="C148" s="84" t="s">
        <v>301</v>
      </c>
      <c r="D148" s="84" t="s">
        <v>105</v>
      </c>
      <c r="E148" s="84">
        <v>2</v>
      </c>
      <c r="F148" s="84">
        <v>3</v>
      </c>
      <c r="G148" s="84">
        <v>2</v>
      </c>
      <c r="H148" s="84">
        <v>29373</v>
      </c>
      <c r="I148" s="84">
        <v>15</v>
      </c>
      <c r="J148" s="84">
        <v>21</v>
      </c>
      <c r="K148" s="84" t="s">
        <v>113</v>
      </c>
      <c r="L148" s="84" t="s">
        <v>166</v>
      </c>
      <c r="M148" s="84">
        <v>4</v>
      </c>
      <c r="N148" s="84">
        <v>396</v>
      </c>
      <c r="O148" s="84">
        <v>164</v>
      </c>
      <c r="P148" s="84">
        <v>83</v>
      </c>
    </row>
    <row r="149" spans="2:16" x14ac:dyDescent="0.25">
      <c r="B149" s="84" t="s">
        <v>139</v>
      </c>
      <c r="C149" s="84" t="s">
        <v>186</v>
      </c>
      <c r="D149" s="84" t="s">
        <v>125</v>
      </c>
      <c r="E149" s="84">
        <v>2</v>
      </c>
      <c r="F149" s="84">
        <v>1</v>
      </c>
      <c r="G149" s="84">
        <v>11</v>
      </c>
      <c r="H149" s="84">
        <v>29779</v>
      </c>
      <c r="I149" s="84">
        <v>54</v>
      </c>
      <c r="J149" s="84">
        <v>8</v>
      </c>
      <c r="K149" s="84" t="s">
        <v>109</v>
      </c>
      <c r="L149" s="84" t="s">
        <v>101</v>
      </c>
      <c r="M149" s="84">
        <v>4</v>
      </c>
      <c r="N149" s="84">
        <v>442</v>
      </c>
      <c r="O149" s="84">
        <v>199</v>
      </c>
      <c r="P149" s="84">
        <v>103</v>
      </c>
    </row>
    <row r="150" spans="2:16" x14ac:dyDescent="0.25">
      <c r="B150" s="84" t="s">
        <v>302</v>
      </c>
      <c r="C150" s="84" t="s">
        <v>183</v>
      </c>
      <c r="D150" s="84" t="s">
        <v>108</v>
      </c>
      <c r="E150" s="84">
        <v>3</v>
      </c>
      <c r="F150" s="84">
        <v>1</v>
      </c>
      <c r="G150" s="84">
        <v>2</v>
      </c>
      <c r="H150" s="84">
        <v>29261</v>
      </c>
      <c r="I150" s="84">
        <v>55</v>
      </c>
      <c r="J150" s="84">
        <v>13</v>
      </c>
      <c r="K150" s="84" t="s">
        <v>109</v>
      </c>
      <c r="L150" s="84" t="s">
        <v>135</v>
      </c>
      <c r="M150" s="84">
        <v>0</v>
      </c>
      <c r="N150" s="84">
        <v>523</v>
      </c>
      <c r="O150" s="84">
        <v>194</v>
      </c>
      <c r="P150" s="84">
        <v>95</v>
      </c>
    </row>
    <row r="151" spans="2:16" x14ac:dyDescent="0.25">
      <c r="B151" s="84" t="s">
        <v>297</v>
      </c>
      <c r="C151" s="84" t="s">
        <v>281</v>
      </c>
      <c r="D151" s="84" t="s">
        <v>108</v>
      </c>
      <c r="E151" s="84">
        <v>2</v>
      </c>
      <c r="F151" s="84">
        <v>1</v>
      </c>
      <c r="G151" s="84">
        <v>4</v>
      </c>
      <c r="H151" s="84">
        <v>29721</v>
      </c>
      <c r="I151" s="84">
        <v>26</v>
      </c>
      <c r="J151" s="84">
        <v>25</v>
      </c>
      <c r="K151" s="84" t="s">
        <v>100</v>
      </c>
      <c r="L151" s="84" t="s">
        <v>166</v>
      </c>
      <c r="M151" s="84">
        <v>1</v>
      </c>
      <c r="N151" s="84">
        <v>554</v>
      </c>
      <c r="O151" s="84">
        <v>198</v>
      </c>
      <c r="P151" s="84">
        <v>82</v>
      </c>
    </row>
    <row r="152" spans="2:16" x14ac:dyDescent="0.25">
      <c r="B152" s="84" t="s">
        <v>250</v>
      </c>
      <c r="C152" s="84" t="s">
        <v>303</v>
      </c>
      <c r="D152" s="84" t="s">
        <v>99</v>
      </c>
      <c r="E152" s="84">
        <v>2</v>
      </c>
      <c r="F152" s="84">
        <v>3</v>
      </c>
      <c r="G152" s="84">
        <v>7</v>
      </c>
      <c r="H152" s="84">
        <v>30123</v>
      </c>
      <c r="I152" s="84">
        <v>178</v>
      </c>
      <c r="J152" s="84">
        <v>16</v>
      </c>
      <c r="K152" s="84" t="s">
        <v>100</v>
      </c>
      <c r="L152" s="84" t="s">
        <v>101</v>
      </c>
      <c r="M152" s="84">
        <v>3</v>
      </c>
      <c r="N152" s="84">
        <v>588</v>
      </c>
      <c r="O152" s="84">
        <v>163</v>
      </c>
      <c r="P152" s="84">
        <v>96</v>
      </c>
    </row>
  </sheetData>
  <mergeCells count="3">
    <mergeCell ref="B1:Q1"/>
    <mergeCell ref="B3:Q3"/>
    <mergeCell ref="B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1F06-DC2E-4509-A1EA-682F5400F4C3}">
  <dimension ref="A1:Q152"/>
  <sheetViews>
    <sheetView workbookViewId="0"/>
  </sheetViews>
  <sheetFormatPr defaultRowHeight="15" x14ac:dyDescent="0.25"/>
  <cols>
    <col min="2" max="2" width="10.7109375" bestFit="1" customWidth="1"/>
    <col min="3" max="3" width="12.42578125" bestFit="1" customWidth="1"/>
    <col min="4" max="4" width="9.28515625" bestFit="1" customWidth="1"/>
    <col min="5" max="5" width="7.5703125" bestFit="1" customWidth="1"/>
    <col min="6" max="6" width="8.7109375" bestFit="1" customWidth="1"/>
    <col min="7" max="7" width="12.42578125" bestFit="1" customWidth="1"/>
    <col min="8" max="8" width="9.5703125" bestFit="1" customWidth="1"/>
    <col min="9" max="9" width="14" bestFit="1" customWidth="1"/>
    <col min="10" max="10" width="11.7109375" bestFit="1" customWidth="1"/>
    <col min="11" max="11" width="7.42578125" bestFit="1" customWidth="1"/>
    <col min="12" max="12" width="7.85546875" bestFit="1" customWidth="1"/>
    <col min="13" max="13" width="19.28515625" bestFit="1" customWidth="1"/>
    <col min="14" max="14" width="11.140625" bestFit="1" customWidth="1"/>
    <col min="15" max="15" width="7.28515625" bestFit="1" customWidth="1"/>
    <col min="16" max="16" width="11.5703125" bestFit="1" customWidth="1"/>
  </cols>
  <sheetData>
    <row r="1" spans="1:17" x14ac:dyDescent="0.25">
      <c r="A1" s="85"/>
      <c r="B1" s="99" t="s">
        <v>327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x14ac:dyDescent="0.25">
      <c r="A2" s="85"/>
      <c r="B2" s="99" t="s">
        <v>328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x14ac:dyDescent="0.25">
      <c r="A3" s="85"/>
      <c r="B3" s="99" t="s">
        <v>329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x14ac:dyDescent="0.25">
      <c r="B4" s="83" t="s">
        <v>304</v>
      </c>
      <c r="C4" s="83" t="s">
        <v>305</v>
      </c>
      <c r="D4" s="83" t="s">
        <v>306</v>
      </c>
      <c r="E4" s="83" t="s">
        <v>307</v>
      </c>
      <c r="F4" s="83" t="s">
        <v>308</v>
      </c>
      <c r="G4" s="83" t="s">
        <v>309</v>
      </c>
      <c r="H4" s="83" t="s">
        <v>310</v>
      </c>
      <c r="I4" s="83" t="s">
        <v>311</v>
      </c>
      <c r="J4" s="83" t="s">
        <v>312</v>
      </c>
      <c r="K4" s="83" t="s">
        <v>313</v>
      </c>
      <c r="L4" s="83" t="s">
        <v>314</v>
      </c>
      <c r="M4" s="83" t="s">
        <v>315</v>
      </c>
      <c r="N4" s="83" t="s">
        <v>316</v>
      </c>
      <c r="O4" s="83" t="s">
        <v>317</v>
      </c>
      <c r="P4" s="83" t="s">
        <v>318</v>
      </c>
    </row>
    <row r="5" spans="1:17" x14ac:dyDescent="0.25">
      <c r="B5" s="84" t="s">
        <v>102</v>
      </c>
      <c r="C5" s="84" t="s">
        <v>103</v>
      </c>
      <c r="D5" s="84" t="s">
        <v>99</v>
      </c>
      <c r="E5" s="84">
        <v>2</v>
      </c>
      <c r="F5" s="84">
        <v>4</v>
      </c>
      <c r="G5" s="84">
        <v>2</v>
      </c>
      <c r="H5" s="84">
        <v>30906</v>
      </c>
      <c r="I5" s="84">
        <v>46</v>
      </c>
      <c r="J5" s="84">
        <v>11</v>
      </c>
      <c r="K5" s="84" t="s">
        <v>100</v>
      </c>
      <c r="L5" s="84" t="s">
        <v>101</v>
      </c>
      <c r="M5" s="84">
        <v>2</v>
      </c>
      <c r="N5" s="84">
        <v>7</v>
      </c>
      <c r="O5" s="84">
        <v>197</v>
      </c>
      <c r="P5" s="84">
        <v>66</v>
      </c>
    </row>
    <row r="6" spans="1:17" x14ac:dyDescent="0.25">
      <c r="B6" s="84" t="s">
        <v>106</v>
      </c>
      <c r="C6" s="84" t="s">
        <v>107</v>
      </c>
      <c r="D6" s="84" t="s">
        <v>108</v>
      </c>
      <c r="E6" s="84">
        <v>1</v>
      </c>
      <c r="F6" s="84">
        <v>3</v>
      </c>
      <c r="G6" s="84">
        <v>3</v>
      </c>
      <c r="H6" s="84">
        <v>30145</v>
      </c>
      <c r="I6" s="84">
        <v>166</v>
      </c>
      <c r="J6" s="84">
        <v>8</v>
      </c>
      <c r="K6" s="84" t="s">
        <v>109</v>
      </c>
      <c r="L6" s="84" t="s">
        <v>110</v>
      </c>
      <c r="M6" s="84">
        <v>4</v>
      </c>
      <c r="N6" s="84">
        <v>482</v>
      </c>
      <c r="O6" s="84">
        <v>161</v>
      </c>
      <c r="P6" s="84">
        <v>47</v>
      </c>
    </row>
    <row r="7" spans="1:17" x14ac:dyDescent="0.25">
      <c r="B7" s="84" t="s">
        <v>111</v>
      </c>
      <c r="C7" s="84" t="s">
        <v>112</v>
      </c>
      <c r="D7" s="84" t="s">
        <v>105</v>
      </c>
      <c r="E7" s="84">
        <v>1</v>
      </c>
      <c r="F7" s="84">
        <v>3</v>
      </c>
      <c r="G7" s="84">
        <v>10</v>
      </c>
      <c r="H7" s="84">
        <v>29639</v>
      </c>
      <c r="I7" s="84">
        <v>114</v>
      </c>
      <c r="J7" s="84">
        <v>18</v>
      </c>
      <c r="K7" s="84" t="s">
        <v>113</v>
      </c>
      <c r="L7" s="84" t="s">
        <v>114</v>
      </c>
      <c r="M7" s="84">
        <v>3</v>
      </c>
      <c r="N7" s="84">
        <v>720</v>
      </c>
      <c r="O7" s="84">
        <v>150</v>
      </c>
      <c r="P7" s="84">
        <v>78</v>
      </c>
    </row>
    <row r="8" spans="1:17" x14ac:dyDescent="0.25">
      <c r="B8" s="84" t="s">
        <v>115</v>
      </c>
      <c r="C8" s="84" t="s">
        <v>116</v>
      </c>
      <c r="D8" s="84" t="s">
        <v>108</v>
      </c>
      <c r="E8" s="84">
        <v>2</v>
      </c>
      <c r="F8" s="84">
        <v>4</v>
      </c>
      <c r="G8" s="84">
        <v>12</v>
      </c>
      <c r="H8" s="84">
        <v>30475</v>
      </c>
      <c r="I8" s="84">
        <v>128</v>
      </c>
      <c r="J8" s="84">
        <v>16</v>
      </c>
      <c r="K8" s="84" t="s">
        <v>100</v>
      </c>
      <c r="L8" s="84" t="s">
        <v>114</v>
      </c>
      <c r="M8" s="84">
        <v>0</v>
      </c>
      <c r="N8" s="84">
        <v>733</v>
      </c>
      <c r="O8" s="84">
        <v>182</v>
      </c>
      <c r="P8" s="84">
        <v>90</v>
      </c>
    </row>
    <row r="9" spans="1:17" x14ac:dyDescent="0.25">
      <c r="B9" s="84" t="s">
        <v>117</v>
      </c>
      <c r="C9" s="84" t="s">
        <v>118</v>
      </c>
      <c r="D9" s="84" t="s">
        <v>99</v>
      </c>
      <c r="E9" s="84">
        <v>3</v>
      </c>
      <c r="F9" s="84">
        <v>3</v>
      </c>
      <c r="G9" s="84">
        <v>13</v>
      </c>
      <c r="H9" s="84">
        <v>30855</v>
      </c>
      <c r="I9" s="84">
        <v>44</v>
      </c>
      <c r="J9" s="84">
        <v>14</v>
      </c>
      <c r="K9" s="84" t="s">
        <v>100</v>
      </c>
      <c r="L9" s="84" t="s">
        <v>101</v>
      </c>
      <c r="M9" s="84">
        <v>4</v>
      </c>
      <c r="N9" s="84">
        <v>971</v>
      </c>
      <c r="O9" s="84">
        <v>185</v>
      </c>
      <c r="P9" s="84">
        <v>94</v>
      </c>
    </row>
    <row r="10" spans="1:17" x14ac:dyDescent="0.25">
      <c r="B10" s="84" t="s">
        <v>119</v>
      </c>
      <c r="C10" s="84" t="s">
        <v>120</v>
      </c>
      <c r="D10" s="84" t="s">
        <v>108</v>
      </c>
      <c r="E10" s="84">
        <v>3</v>
      </c>
      <c r="F10" s="84">
        <v>4</v>
      </c>
      <c r="G10" s="84">
        <v>0</v>
      </c>
      <c r="H10" s="84">
        <v>30685</v>
      </c>
      <c r="I10" s="84">
        <v>34</v>
      </c>
      <c r="J10" s="84">
        <v>3</v>
      </c>
      <c r="K10" s="84" t="s">
        <v>109</v>
      </c>
      <c r="L10" s="84" t="s">
        <v>110</v>
      </c>
      <c r="M10" s="84">
        <v>1</v>
      </c>
      <c r="N10" s="84">
        <v>997</v>
      </c>
      <c r="O10" s="84">
        <v>188</v>
      </c>
      <c r="P10" s="84">
        <v>46</v>
      </c>
    </row>
    <row r="11" spans="1:17" x14ac:dyDescent="0.25">
      <c r="B11" s="84" t="s">
        <v>121</v>
      </c>
      <c r="C11" s="84" t="s">
        <v>122</v>
      </c>
      <c r="D11" s="84" t="s">
        <v>99</v>
      </c>
      <c r="E11" s="84">
        <v>1</v>
      </c>
      <c r="F11" s="84">
        <v>2</v>
      </c>
      <c r="G11" s="84">
        <v>0</v>
      </c>
      <c r="H11" s="84">
        <v>29711</v>
      </c>
      <c r="I11" s="84">
        <v>83</v>
      </c>
      <c r="J11" s="84">
        <v>10</v>
      </c>
      <c r="K11" s="84" t="s">
        <v>113</v>
      </c>
      <c r="L11" s="84" t="s">
        <v>101</v>
      </c>
      <c r="M11" s="84">
        <v>0</v>
      </c>
      <c r="N11" s="84">
        <v>1264</v>
      </c>
      <c r="O11" s="84">
        <v>168</v>
      </c>
      <c r="P11" s="84">
        <v>82</v>
      </c>
    </row>
    <row r="12" spans="1:17" x14ac:dyDescent="0.25">
      <c r="B12" s="84" t="s">
        <v>123</v>
      </c>
      <c r="C12" s="84" t="s">
        <v>124</v>
      </c>
      <c r="D12" s="84" t="s">
        <v>125</v>
      </c>
      <c r="E12" s="84">
        <v>2</v>
      </c>
      <c r="F12" s="84">
        <v>2</v>
      </c>
      <c r="G12" s="84">
        <v>2</v>
      </c>
      <c r="H12" s="84">
        <v>30691</v>
      </c>
      <c r="I12" s="84">
        <v>0</v>
      </c>
      <c r="J12" s="84">
        <v>15</v>
      </c>
      <c r="K12" s="84" t="s">
        <v>113</v>
      </c>
      <c r="L12" s="84" t="s">
        <v>101</v>
      </c>
      <c r="M12" s="84">
        <v>0</v>
      </c>
      <c r="N12" s="84">
        <v>1749</v>
      </c>
      <c r="O12" s="84">
        <v>153</v>
      </c>
      <c r="P12" s="84">
        <v>76</v>
      </c>
    </row>
    <row r="13" spans="1:17" x14ac:dyDescent="0.25">
      <c r="B13" s="84" t="s">
        <v>126</v>
      </c>
      <c r="C13" s="84" t="s">
        <v>127</v>
      </c>
      <c r="D13" s="84" t="s">
        <v>99</v>
      </c>
      <c r="E13" s="84">
        <v>3</v>
      </c>
      <c r="F13" s="84">
        <v>1</v>
      </c>
      <c r="G13" s="84">
        <v>13</v>
      </c>
      <c r="H13" s="84">
        <v>29447</v>
      </c>
      <c r="I13" s="84">
        <v>54</v>
      </c>
      <c r="J13" s="84">
        <v>20</v>
      </c>
      <c r="K13" s="84" t="s">
        <v>100</v>
      </c>
      <c r="L13" s="84" t="s">
        <v>128</v>
      </c>
      <c r="M13" s="84">
        <v>2</v>
      </c>
      <c r="N13" s="84">
        <v>1798</v>
      </c>
      <c r="O13" s="84">
        <v>168</v>
      </c>
      <c r="P13" s="84">
        <v>61</v>
      </c>
    </row>
    <row r="14" spans="1:17" x14ac:dyDescent="0.25">
      <c r="B14" s="84" t="s">
        <v>129</v>
      </c>
      <c r="C14" s="84" t="s">
        <v>130</v>
      </c>
      <c r="D14" s="84" t="s">
        <v>105</v>
      </c>
      <c r="E14" s="84">
        <v>2</v>
      </c>
      <c r="F14" s="84">
        <v>4</v>
      </c>
      <c r="G14" s="84">
        <v>6</v>
      </c>
      <c r="H14" s="84">
        <v>30349</v>
      </c>
      <c r="I14" s="84">
        <v>144</v>
      </c>
      <c r="J14" s="84">
        <v>0</v>
      </c>
      <c r="K14" s="84" t="s">
        <v>109</v>
      </c>
      <c r="L14" s="84" t="s">
        <v>101</v>
      </c>
      <c r="M14" s="84">
        <v>4</v>
      </c>
      <c r="N14" s="84">
        <v>1915</v>
      </c>
      <c r="O14" s="84">
        <v>196</v>
      </c>
      <c r="P14" s="84">
        <v>52</v>
      </c>
    </row>
    <row r="15" spans="1:17" x14ac:dyDescent="0.25">
      <c r="B15" s="84" t="s">
        <v>131</v>
      </c>
      <c r="C15" s="84" t="s">
        <v>132</v>
      </c>
      <c r="D15" s="84" t="s">
        <v>125</v>
      </c>
      <c r="E15" s="84">
        <v>1</v>
      </c>
      <c r="F15" s="84">
        <v>2</v>
      </c>
      <c r="G15" s="84">
        <v>8</v>
      </c>
      <c r="H15" s="84">
        <v>30463</v>
      </c>
      <c r="I15" s="84">
        <v>54</v>
      </c>
      <c r="J15" s="84">
        <v>22</v>
      </c>
      <c r="K15" s="84"/>
      <c r="L15" s="84" t="s">
        <v>114</v>
      </c>
      <c r="M15" s="84">
        <v>0</v>
      </c>
      <c r="N15" s="84">
        <v>285</v>
      </c>
      <c r="O15" s="84">
        <v>173</v>
      </c>
      <c r="P15" s="84">
        <v>76</v>
      </c>
    </row>
    <row r="16" spans="1:17" x14ac:dyDescent="0.25">
      <c r="B16" s="84" t="s">
        <v>133</v>
      </c>
      <c r="C16" s="84" t="s">
        <v>134</v>
      </c>
      <c r="D16" s="84" t="s">
        <v>125</v>
      </c>
      <c r="E16" s="84">
        <v>1</v>
      </c>
      <c r="F16" s="84">
        <v>4</v>
      </c>
      <c r="G16" s="84">
        <v>7</v>
      </c>
      <c r="H16" s="84">
        <v>30954</v>
      </c>
      <c r="I16" s="84">
        <v>88</v>
      </c>
      <c r="J16" s="84">
        <v>19</v>
      </c>
      <c r="K16" s="84" t="s">
        <v>109</v>
      </c>
      <c r="L16" s="84" t="s">
        <v>135</v>
      </c>
      <c r="M16" s="84">
        <v>1</v>
      </c>
      <c r="N16" s="84">
        <v>297</v>
      </c>
      <c r="O16" s="84">
        <v>188</v>
      </c>
      <c r="P16" s="84">
        <v>46</v>
      </c>
    </row>
    <row r="17" spans="2:16" x14ac:dyDescent="0.25">
      <c r="B17" s="84" t="s">
        <v>136</v>
      </c>
      <c r="C17" s="84" t="s">
        <v>137</v>
      </c>
      <c r="D17" s="84" t="s">
        <v>99</v>
      </c>
      <c r="E17" s="84">
        <v>3</v>
      </c>
      <c r="F17" s="84">
        <v>4</v>
      </c>
      <c r="G17" s="84">
        <v>8</v>
      </c>
      <c r="H17" s="84">
        <v>29964</v>
      </c>
      <c r="I17" s="84">
        <v>45</v>
      </c>
      <c r="J17" s="84">
        <v>7</v>
      </c>
      <c r="K17" s="84" t="s">
        <v>138</v>
      </c>
      <c r="L17" s="84" t="s">
        <v>135</v>
      </c>
      <c r="M17" s="84">
        <v>3</v>
      </c>
      <c r="N17" s="84">
        <v>345</v>
      </c>
      <c r="O17" s="84">
        <v>164</v>
      </c>
      <c r="P17" s="84">
        <v>104</v>
      </c>
    </row>
    <row r="18" spans="2:16" x14ac:dyDescent="0.25">
      <c r="B18" s="84" t="s">
        <v>139</v>
      </c>
      <c r="C18" s="84" t="s">
        <v>140</v>
      </c>
      <c r="D18" s="84" t="s">
        <v>105</v>
      </c>
      <c r="E18" s="84">
        <v>2</v>
      </c>
      <c r="F18" s="84">
        <v>3</v>
      </c>
      <c r="G18" s="84">
        <v>0</v>
      </c>
      <c r="H18" s="84">
        <v>30365</v>
      </c>
      <c r="I18" s="84">
        <v>64</v>
      </c>
      <c r="J18" s="84">
        <v>14</v>
      </c>
      <c r="K18" s="84" t="s">
        <v>100</v>
      </c>
      <c r="L18" s="84" t="s">
        <v>141</v>
      </c>
      <c r="M18" s="84">
        <v>2</v>
      </c>
      <c r="N18" s="84">
        <v>930</v>
      </c>
      <c r="O18" s="84">
        <v>150</v>
      </c>
      <c r="P18" s="84">
        <v>98</v>
      </c>
    </row>
    <row r="19" spans="2:16" x14ac:dyDescent="0.25">
      <c r="B19" s="84" t="s">
        <v>142</v>
      </c>
      <c r="C19" s="84" t="s">
        <v>143</v>
      </c>
      <c r="D19" s="84" t="s">
        <v>125</v>
      </c>
      <c r="E19" s="84">
        <v>3</v>
      </c>
      <c r="F19" s="84">
        <v>3</v>
      </c>
      <c r="G19" s="84">
        <v>7</v>
      </c>
      <c r="H19" s="84">
        <v>30815</v>
      </c>
      <c r="I19" s="84">
        <v>7</v>
      </c>
      <c r="J19" s="84">
        <v>15</v>
      </c>
      <c r="K19" s="84" t="s">
        <v>138</v>
      </c>
      <c r="L19" s="84" t="s">
        <v>135</v>
      </c>
      <c r="M19" s="84">
        <v>0</v>
      </c>
      <c r="N19" s="84">
        <v>1419</v>
      </c>
      <c r="O19" s="84">
        <v>181</v>
      </c>
      <c r="P19" s="84">
        <v>67</v>
      </c>
    </row>
    <row r="20" spans="2:16" x14ac:dyDescent="0.25">
      <c r="B20" s="84" t="s">
        <v>144</v>
      </c>
      <c r="C20" s="84" t="s">
        <v>145</v>
      </c>
      <c r="D20" s="84" t="s">
        <v>105</v>
      </c>
      <c r="E20" s="84">
        <v>2</v>
      </c>
      <c r="F20" s="84">
        <v>2</v>
      </c>
      <c r="G20" s="84">
        <v>10</v>
      </c>
      <c r="H20" s="84">
        <v>29716</v>
      </c>
      <c r="I20" s="84">
        <v>13</v>
      </c>
      <c r="J20" s="84">
        <v>25</v>
      </c>
      <c r="K20" s="84" t="s">
        <v>138</v>
      </c>
      <c r="L20" s="84" t="s">
        <v>128</v>
      </c>
      <c r="M20" s="84">
        <v>3</v>
      </c>
      <c r="N20" s="84">
        <v>1476</v>
      </c>
      <c r="O20" s="84">
        <v>161</v>
      </c>
      <c r="P20" s="84">
        <v>87</v>
      </c>
    </row>
    <row r="21" spans="2:16" x14ac:dyDescent="0.25">
      <c r="B21" s="84" t="s">
        <v>146</v>
      </c>
      <c r="C21" s="84" t="s">
        <v>147</v>
      </c>
      <c r="D21" s="84" t="s">
        <v>125</v>
      </c>
      <c r="E21" s="84">
        <v>2</v>
      </c>
      <c r="F21" s="84">
        <v>4</v>
      </c>
      <c r="G21" s="84">
        <v>5</v>
      </c>
      <c r="H21" s="84">
        <v>30045</v>
      </c>
      <c r="I21" s="84">
        <v>161</v>
      </c>
      <c r="J21" s="84">
        <v>19</v>
      </c>
      <c r="K21" s="84" t="s">
        <v>138</v>
      </c>
      <c r="L21" s="84" t="s">
        <v>101</v>
      </c>
      <c r="M21" s="84">
        <v>3</v>
      </c>
      <c r="N21" s="84">
        <v>1988</v>
      </c>
      <c r="O21" s="84">
        <v>153</v>
      </c>
      <c r="P21" s="84">
        <v>87</v>
      </c>
    </row>
    <row r="22" spans="2:16" x14ac:dyDescent="0.25">
      <c r="B22" s="84" t="s">
        <v>148</v>
      </c>
      <c r="C22" s="84" t="s">
        <v>149</v>
      </c>
      <c r="D22" s="84" t="s">
        <v>105</v>
      </c>
      <c r="E22" s="84">
        <v>2</v>
      </c>
      <c r="F22" s="84">
        <v>1</v>
      </c>
      <c r="G22" s="84">
        <v>2</v>
      </c>
      <c r="H22" s="84">
        <v>29592</v>
      </c>
      <c r="I22" s="84">
        <v>105</v>
      </c>
      <c r="J22" s="84">
        <v>19</v>
      </c>
      <c r="K22" s="84" t="s">
        <v>138</v>
      </c>
      <c r="L22" s="84" t="s">
        <v>141</v>
      </c>
      <c r="M22" s="84">
        <v>2</v>
      </c>
      <c r="N22" s="84">
        <v>6</v>
      </c>
      <c r="O22" s="84">
        <v>160</v>
      </c>
      <c r="P22" s="84">
        <v>90</v>
      </c>
    </row>
    <row r="23" spans="2:16" x14ac:dyDescent="0.25">
      <c r="B23" s="84" t="s">
        <v>150</v>
      </c>
      <c r="C23" s="84" t="s">
        <v>151</v>
      </c>
      <c r="D23" s="84" t="s">
        <v>99</v>
      </c>
      <c r="E23" s="84">
        <v>1</v>
      </c>
      <c r="F23" s="84">
        <v>4</v>
      </c>
      <c r="G23" s="84">
        <v>13</v>
      </c>
      <c r="H23" s="84">
        <v>29307</v>
      </c>
      <c r="I23" s="84">
        <v>34</v>
      </c>
      <c r="J23" s="84">
        <v>13</v>
      </c>
      <c r="K23" s="84" t="s">
        <v>138</v>
      </c>
      <c r="L23" s="84" t="s">
        <v>141</v>
      </c>
      <c r="M23" s="84">
        <v>4</v>
      </c>
      <c r="N23" s="84">
        <v>331</v>
      </c>
      <c r="O23" s="84">
        <v>169</v>
      </c>
      <c r="P23" s="84">
        <v>60</v>
      </c>
    </row>
    <row r="24" spans="2:16" x14ac:dyDescent="0.25">
      <c r="B24" s="84" t="s">
        <v>152</v>
      </c>
      <c r="C24" s="84" t="s">
        <v>149</v>
      </c>
      <c r="D24" s="84" t="s">
        <v>125</v>
      </c>
      <c r="E24" s="84">
        <v>2</v>
      </c>
      <c r="F24" s="84">
        <v>1</v>
      </c>
      <c r="G24" s="84">
        <v>11</v>
      </c>
      <c r="H24" s="84">
        <v>30417</v>
      </c>
      <c r="I24" s="84">
        <v>32</v>
      </c>
      <c r="J24" s="84">
        <v>21</v>
      </c>
      <c r="K24" s="84" t="s">
        <v>138</v>
      </c>
      <c r="L24" s="84" t="s">
        <v>110</v>
      </c>
      <c r="M24" s="84">
        <v>4</v>
      </c>
      <c r="N24" s="84">
        <v>352</v>
      </c>
      <c r="O24" s="84">
        <v>162</v>
      </c>
      <c r="P24" s="84">
        <v>64</v>
      </c>
    </row>
    <row r="25" spans="2:16" x14ac:dyDescent="0.25">
      <c r="B25" s="84" t="s">
        <v>153</v>
      </c>
      <c r="C25" s="84" t="s">
        <v>154</v>
      </c>
      <c r="D25" s="84" t="s">
        <v>99</v>
      </c>
      <c r="E25" s="84">
        <v>3</v>
      </c>
      <c r="F25" s="84">
        <v>3</v>
      </c>
      <c r="G25" s="84">
        <v>10</v>
      </c>
      <c r="H25" s="84">
        <v>29708</v>
      </c>
      <c r="I25" s="84">
        <v>40</v>
      </c>
      <c r="J25" s="84">
        <v>7</v>
      </c>
      <c r="K25" s="84"/>
      <c r="L25" s="84" t="s">
        <v>110</v>
      </c>
      <c r="M25" s="84">
        <v>3</v>
      </c>
      <c r="N25" s="84">
        <v>474</v>
      </c>
      <c r="O25" s="84">
        <v>177</v>
      </c>
      <c r="P25" s="84">
        <v>100</v>
      </c>
    </row>
    <row r="26" spans="2:16" x14ac:dyDescent="0.25">
      <c r="B26" s="84" t="s">
        <v>155</v>
      </c>
      <c r="C26" s="84" t="s">
        <v>156</v>
      </c>
      <c r="D26" s="84" t="s">
        <v>99</v>
      </c>
      <c r="E26" s="84">
        <v>2</v>
      </c>
      <c r="F26" s="84">
        <v>3</v>
      </c>
      <c r="G26" s="84">
        <v>3</v>
      </c>
      <c r="H26" s="84">
        <v>29764</v>
      </c>
      <c r="I26" s="84">
        <v>61</v>
      </c>
      <c r="J26" s="84">
        <v>29</v>
      </c>
      <c r="K26" s="84" t="s">
        <v>138</v>
      </c>
      <c r="L26" s="84" t="s">
        <v>141</v>
      </c>
      <c r="M26" s="84">
        <v>0</v>
      </c>
      <c r="N26" s="84">
        <v>580</v>
      </c>
      <c r="O26" s="84">
        <v>168</v>
      </c>
      <c r="P26" s="84">
        <v>81</v>
      </c>
    </row>
    <row r="27" spans="2:16" x14ac:dyDescent="0.25">
      <c r="B27" s="84" t="s">
        <v>157</v>
      </c>
      <c r="C27" s="84" t="s">
        <v>158</v>
      </c>
      <c r="D27" s="84" t="s">
        <v>99</v>
      </c>
      <c r="E27" s="84">
        <v>1</v>
      </c>
      <c r="F27" s="84">
        <v>4</v>
      </c>
      <c r="G27" s="84">
        <v>12</v>
      </c>
      <c r="H27" s="84">
        <v>30469</v>
      </c>
      <c r="I27" s="84">
        <v>89</v>
      </c>
      <c r="J27" s="84">
        <v>29</v>
      </c>
      <c r="K27" s="84" t="s">
        <v>100</v>
      </c>
      <c r="L27" s="84" t="s">
        <v>141</v>
      </c>
      <c r="M27" s="84">
        <v>4</v>
      </c>
      <c r="N27" s="84">
        <v>707</v>
      </c>
      <c r="O27" s="84">
        <v>156</v>
      </c>
      <c r="P27" s="84">
        <v>61</v>
      </c>
    </row>
    <row r="28" spans="2:16" x14ac:dyDescent="0.25">
      <c r="B28" s="84" t="s">
        <v>159</v>
      </c>
      <c r="C28" s="84" t="s">
        <v>160</v>
      </c>
      <c r="D28" s="84" t="s">
        <v>108</v>
      </c>
      <c r="E28" s="84">
        <v>3</v>
      </c>
      <c r="F28" s="84">
        <v>2</v>
      </c>
      <c r="G28" s="84">
        <v>3</v>
      </c>
      <c r="H28" s="84">
        <v>30138</v>
      </c>
      <c r="I28" s="84">
        <v>177</v>
      </c>
      <c r="J28" s="84">
        <v>18</v>
      </c>
      <c r="K28" s="84" t="s">
        <v>109</v>
      </c>
      <c r="L28" s="84" t="s">
        <v>135</v>
      </c>
      <c r="M28" s="84">
        <v>4</v>
      </c>
      <c r="N28" s="84">
        <v>734</v>
      </c>
      <c r="O28" s="84">
        <v>180</v>
      </c>
      <c r="P28" s="84">
        <v>81</v>
      </c>
    </row>
    <row r="29" spans="2:16" x14ac:dyDescent="0.25">
      <c r="B29" s="84" t="s">
        <v>115</v>
      </c>
      <c r="C29" s="84" t="s">
        <v>161</v>
      </c>
      <c r="D29" s="84" t="s">
        <v>108</v>
      </c>
      <c r="E29" s="84">
        <v>1</v>
      </c>
      <c r="F29" s="84">
        <v>1</v>
      </c>
      <c r="G29" s="84">
        <v>13</v>
      </c>
      <c r="H29" s="84">
        <v>30155</v>
      </c>
      <c r="I29" s="84">
        <v>112</v>
      </c>
      <c r="J29" s="84">
        <v>12</v>
      </c>
      <c r="K29" s="84" t="s">
        <v>100</v>
      </c>
      <c r="L29" s="84" t="s">
        <v>110</v>
      </c>
      <c r="M29" s="84">
        <v>4</v>
      </c>
      <c r="N29" s="84">
        <v>1214</v>
      </c>
      <c r="O29" s="84">
        <v>179</v>
      </c>
      <c r="P29" s="84">
        <v>70</v>
      </c>
    </row>
    <row r="30" spans="2:16" x14ac:dyDescent="0.25">
      <c r="B30" s="84" t="s">
        <v>162</v>
      </c>
      <c r="C30" s="84" t="s">
        <v>163</v>
      </c>
      <c r="D30" s="84" t="s">
        <v>108</v>
      </c>
      <c r="E30" s="84">
        <v>2</v>
      </c>
      <c r="F30" s="84">
        <v>4</v>
      </c>
      <c r="G30" s="84">
        <v>9</v>
      </c>
      <c r="H30" s="84">
        <v>30383</v>
      </c>
      <c r="I30" s="84">
        <v>61</v>
      </c>
      <c r="J30" s="84">
        <v>14</v>
      </c>
      <c r="K30" s="84" t="s">
        <v>100</v>
      </c>
      <c r="L30" s="84" t="s">
        <v>114</v>
      </c>
      <c r="M30" s="84">
        <v>2</v>
      </c>
      <c r="N30" s="84">
        <v>1729</v>
      </c>
      <c r="O30" s="84">
        <v>169</v>
      </c>
      <c r="P30" s="84">
        <v>80</v>
      </c>
    </row>
    <row r="31" spans="2:16" x14ac:dyDescent="0.25">
      <c r="B31" s="84" t="s">
        <v>164</v>
      </c>
      <c r="C31" s="84" t="s">
        <v>165</v>
      </c>
      <c r="D31" s="84" t="s">
        <v>125</v>
      </c>
      <c r="E31" s="84">
        <v>2</v>
      </c>
      <c r="F31" s="84">
        <v>1</v>
      </c>
      <c r="G31" s="84">
        <v>6</v>
      </c>
      <c r="H31" s="84">
        <v>29932</v>
      </c>
      <c r="I31" s="84">
        <v>113</v>
      </c>
      <c r="J31" s="84">
        <v>3</v>
      </c>
      <c r="K31" s="84" t="s">
        <v>100</v>
      </c>
      <c r="L31" s="84" t="s">
        <v>166</v>
      </c>
      <c r="M31" s="84">
        <v>4</v>
      </c>
      <c r="N31" s="84">
        <v>1878</v>
      </c>
      <c r="O31" s="84">
        <v>193</v>
      </c>
      <c r="P31" s="84">
        <v>61</v>
      </c>
    </row>
    <row r="32" spans="2:16" x14ac:dyDescent="0.25">
      <c r="B32" s="84" t="s">
        <v>131</v>
      </c>
      <c r="C32" s="84" t="s">
        <v>167</v>
      </c>
      <c r="D32" s="84" t="s">
        <v>105</v>
      </c>
      <c r="E32" s="84">
        <v>1</v>
      </c>
      <c r="F32" s="84">
        <v>2</v>
      </c>
      <c r="G32" s="84">
        <v>0</v>
      </c>
      <c r="H32" s="84">
        <v>29841</v>
      </c>
      <c r="I32" s="84">
        <v>179</v>
      </c>
      <c r="J32" s="84">
        <v>1</v>
      </c>
      <c r="K32" s="84" t="s">
        <v>113</v>
      </c>
      <c r="L32" s="84" t="s">
        <v>166</v>
      </c>
      <c r="M32" s="84">
        <v>2</v>
      </c>
      <c r="N32" s="84">
        <v>1934</v>
      </c>
      <c r="O32" s="84">
        <v>178</v>
      </c>
      <c r="P32" s="84">
        <v>88</v>
      </c>
    </row>
    <row r="33" spans="2:16" x14ac:dyDescent="0.25">
      <c r="B33" s="84" t="s">
        <v>168</v>
      </c>
      <c r="C33" s="84" t="s">
        <v>156</v>
      </c>
      <c r="D33" s="84" t="s">
        <v>125</v>
      </c>
      <c r="E33" s="84">
        <v>3</v>
      </c>
      <c r="F33" s="84">
        <v>1</v>
      </c>
      <c r="G33" s="84">
        <v>9</v>
      </c>
      <c r="H33" s="84">
        <v>30998</v>
      </c>
      <c r="I33" s="84">
        <v>99</v>
      </c>
      <c r="J33" s="84">
        <v>3</v>
      </c>
      <c r="K33" s="84" t="s">
        <v>138</v>
      </c>
      <c r="L33" s="84" t="s">
        <v>135</v>
      </c>
      <c r="M33" s="84">
        <v>2</v>
      </c>
      <c r="N33" s="84">
        <v>1957</v>
      </c>
      <c r="O33" s="84">
        <v>151</v>
      </c>
      <c r="P33" s="84">
        <v>72</v>
      </c>
    </row>
    <row r="34" spans="2:16" x14ac:dyDescent="0.25">
      <c r="B34" s="84" t="s">
        <v>169</v>
      </c>
      <c r="C34" s="84" t="s">
        <v>170</v>
      </c>
      <c r="D34" s="84" t="s">
        <v>99</v>
      </c>
      <c r="E34" s="84">
        <v>2</v>
      </c>
      <c r="F34" s="84">
        <v>2</v>
      </c>
      <c r="G34" s="84">
        <v>13</v>
      </c>
      <c r="H34" s="84">
        <v>30569</v>
      </c>
      <c r="I34" s="84">
        <v>88</v>
      </c>
      <c r="J34" s="84">
        <v>21</v>
      </c>
      <c r="K34" s="84" t="s">
        <v>109</v>
      </c>
      <c r="L34" s="84" t="s">
        <v>101</v>
      </c>
      <c r="M34" s="84">
        <v>0</v>
      </c>
      <c r="N34" s="84">
        <v>492</v>
      </c>
      <c r="O34" s="84">
        <v>162</v>
      </c>
      <c r="P34" s="84">
        <v>69</v>
      </c>
    </row>
    <row r="35" spans="2:16" x14ac:dyDescent="0.25">
      <c r="B35" s="84" t="s">
        <v>171</v>
      </c>
      <c r="C35" s="84" t="s">
        <v>172</v>
      </c>
      <c r="D35" s="84" t="s">
        <v>125</v>
      </c>
      <c r="E35" s="84">
        <v>1</v>
      </c>
      <c r="F35" s="84">
        <v>1</v>
      </c>
      <c r="G35" s="84">
        <v>4</v>
      </c>
      <c r="H35" s="84">
        <v>29346</v>
      </c>
      <c r="I35" s="84">
        <v>174</v>
      </c>
      <c r="J35" s="84">
        <v>2</v>
      </c>
      <c r="K35" s="84" t="s">
        <v>113</v>
      </c>
      <c r="L35" s="84" t="s">
        <v>135</v>
      </c>
      <c r="M35" s="84">
        <v>3</v>
      </c>
      <c r="N35" s="84">
        <v>540</v>
      </c>
      <c r="O35" s="84">
        <v>162</v>
      </c>
      <c r="P35" s="84">
        <v>95</v>
      </c>
    </row>
    <row r="36" spans="2:16" x14ac:dyDescent="0.25">
      <c r="B36" s="84" t="s">
        <v>173</v>
      </c>
      <c r="C36" s="84" t="s">
        <v>127</v>
      </c>
      <c r="D36" s="84" t="s">
        <v>108</v>
      </c>
      <c r="E36" s="84">
        <v>3</v>
      </c>
      <c r="F36" s="84">
        <v>1</v>
      </c>
      <c r="G36" s="84">
        <v>7</v>
      </c>
      <c r="H36" s="84">
        <v>29993</v>
      </c>
      <c r="I36" s="84">
        <v>61</v>
      </c>
      <c r="J36" s="84">
        <v>3</v>
      </c>
      <c r="K36" s="84" t="s">
        <v>138</v>
      </c>
      <c r="L36" s="84" t="s">
        <v>101</v>
      </c>
      <c r="M36" s="84">
        <v>2</v>
      </c>
      <c r="N36" s="84">
        <v>555</v>
      </c>
      <c r="O36" s="84">
        <v>187</v>
      </c>
      <c r="P36" s="84">
        <v>90</v>
      </c>
    </row>
    <row r="37" spans="2:16" x14ac:dyDescent="0.25">
      <c r="B37" s="84" t="s">
        <v>174</v>
      </c>
      <c r="C37" s="84" t="s">
        <v>116</v>
      </c>
      <c r="D37" s="84" t="s">
        <v>99</v>
      </c>
      <c r="E37" s="84">
        <v>2</v>
      </c>
      <c r="F37" s="84">
        <v>1</v>
      </c>
      <c r="G37" s="84">
        <v>2</v>
      </c>
      <c r="H37" s="84">
        <v>29804</v>
      </c>
      <c r="I37" s="84">
        <v>112</v>
      </c>
      <c r="J37" s="84">
        <v>11</v>
      </c>
      <c r="K37" s="84" t="s">
        <v>113</v>
      </c>
      <c r="L37" s="84" t="s">
        <v>110</v>
      </c>
      <c r="M37" s="84">
        <v>2</v>
      </c>
      <c r="N37" s="84">
        <v>952</v>
      </c>
      <c r="O37" s="84">
        <v>199</v>
      </c>
      <c r="P37" s="84">
        <v>101</v>
      </c>
    </row>
    <row r="38" spans="2:16" x14ac:dyDescent="0.25">
      <c r="B38" s="84" t="s">
        <v>150</v>
      </c>
      <c r="C38" s="84" t="s">
        <v>175</v>
      </c>
      <c r="D38" s="84" t="s">
        <v>108</v>
      </c>
      <c r="E38" s="84">
        <v>2</v>
      </c>
      <c r="F38" s="84">
        <v>2</v>
      </c>
      <c r="G38" s="84">
        <v>6</v>
      </c>
      <c r="H38" s="84">
        <v>29914</v>
      </c>
      <c r="I38" s="84">
        <v>151</v>
      </c>
      <c r="J38" s="84">
        <v>20</v>
      </c>
      <c r="K38" s="84" t="s">
        <v>138</v>
      </c>
      <c r="L38" s="84" t="s">
        <v>128</v>
      </c>
      <c r="M38" s="84">
        <v>3</v>
      </c>
      <c r="N38" s="84">
        <v>1078</v>
      </c>
      <c r="O38" s="84">
        <v>186</v>
      </c>
      <c r="P38" s="84">
        <v>49</v>
      </c>
    </row>
    <row r="39" spans="2:16" x14ac:dyDescent="0.25">
      <c r="B39" s="84" t="s">
        <v>176</v>
      </c>
      <c r="C39" s="84" t="s">
        <v>177</v>
      </c>
      <c r="D39" s="84" t="s">
        <v>108</v>
      </c>
      <c r="E39" s="84">
        <v>1</v>
      </c>
      <c r="F39" s="84">
        <v>2</v>
      </c>
      <c r="G39" s="84">
        <v>7</v>
      </c>
      <c r="H39" s="84">
        <v>30575</v>
      </c>
      <c r="I39" s="84">
        <v>140</v>
      </c>
      <c r="J39" s="84">
        <v>12</v>
      </c>
      <c r="K39" s="84" t="s">
        <v>138</v>
      </c>
      <c r="L39" s="84" t="s">
        <v>101</v>
      </c>
      <c r="M39" s="84">
        <v>1</v>
      </c>
      <c r="N39" s="84">
        <v>1201</v>
      </c>
      <c r="O39" s="84">
        <v>166</v>
      </c>
      <c r="P39" s="84">
        <v>83</v>
      </c>
    </row>
    <row r="40" spans="2:16" x14ac:dyDescent="0.25">
      <c r="B40" s="84" t="s">
        <v>178</v>
      </c>
      <c r="C40" s="84" t="s">
        <v>179</v>
      </c>
      <c r="D40" s="84" t="s">
        <v>99</v>
      </c>
      <c r="E40" s="84">
        <v>1</v>
      </c>
      <c r="F40" s="84">
        <v>4</v>
      </c>
      <c r="G40" s="84">
        <v>8</v>
      </c>
      <c r="H40" s="84">
        <v>30668</v>
      </c>
      <c r="I40" s="84">
        <v>81</v>
      </c>
      <c r="J40" s="84">
        <v>2</v>
      </c>
      <c r="K40" s="84" t="s">
        <v>113</v>
      </c>
      <c r="L40" s="84" t="s">
        <v>110</v>
      </c>
      <c r="M40" s="84">
        <v>1</v>
      </c>
      <c r="N40" s="84">
        <v>1322</v>
      </c>
      <c r="O40" s="84">
        <v>162</v>
      </c>
      <c r="P40" s="84">
        <v>63</v>
      </c>
    </row>
    <row r="41" spans="2:16" x14ac:dyDescent="0.25">
      <c r="B41" s="84" t="s">
        <v>180</v>
      </c>
      <c r="C41" s="84" t="s">
        <v>181</v>
      </c>
      <c r="D41" s="84" t="s">
        <v>99</v>
      </c>
      <c r="E41" s="84">
        <v>2</v>
      </c>
      <c r="F41" s="84">
        <v>4</v>
      </c>
      <c r="G41" s="84">
        <v>3</v>
      </c>
      <c r="H41" s="84">
        <v>30984</v>
      </c>
      <c r="I41" s="84">
        <v>43</v>
      </c>
      <c r="J41" s="84">
        <v>3</v>
      </c>
      <c r="K41" s="84" t="s">
        <v>100</v>
      </c>
      <c r="L41" s="84" t="s">
        <v>110</v>
      </c>
      <c r="M41" s="84">
        <v>4</v>
      </c>
      <c r="N41" s="84">
        <v>1573</v>
      </c>
      <c r="O41" s="84">
        <v>169</v>
      </c>
      <c r="P41" s="84">
        <v>83</v>
      </c>
    </row>
    <row r="42" spans="2:16" x14ac:dyDescent="0.25">
      <c r="B42" s="84" t="s">
        <v>182</v>
      </c>
      <c r="C42" s="84" t="s">
        <v>183</v>
      </c>
      <c r="D42" s="84" t="s">
        <v>125</v>
      </c>
      <c r="E42" s="84">
        <v>3</v>
      </c>
      <c r="F42" s="84">
        <v>3</v>
      </c>
      <c r="G42" s="84">
        <v>11</v>
      </c>
      <c r="H42" s="84">
        <v>29801</v>
      </c>
      <c r="I42" s="84">
        <v>125</v>
      </c>
      <c r="J42" s="84">
        <v>9</v>
      </c>
      <c r="K42" s="84" t="s">
        <v>138</v>
      </c>
      <c r="L42" s="84" t="s">
        <v>114</v>
      </c>
      <c r="M42" s="84">
        <v>0</v>
      </c>
      <c r="N42" s="84">
        <v>1785</v>
      </c>
      <c r="O42" s="84">
        <v>156</v>
      </c>
      <c r="P42" s="84">
        <v>73</v>
      </c>
    </row>
    <row r="43" spans="2:16" x14ac:dyDescent="0.25">
      <c r="B43" s="84" t="s">
        <v>184</v>
      </c>
      <c r="C43" s="84" t="s">
        <v>112</v>
      </c>
      <c r="D43" s="84" t="s">
        <v>99</v>
      </c>
      <c r="E43" s="84">
        <v>1</v>
      </c>
      <c r="F43" s="84">
        <v>1</v>
      </c>
      <c r="G43" s="84">
        <v>11</v>
      </c>
      <c r="H43" s="84">
        <v>29802</v>
      </c>
      <c r="I43" s="84">
        <v>36</v>
      </c>
      <c r="J43" s="84">
        <v>3</v>
      </c>
      <c r="K43" s="84" t="s">
        <v>100</v>
      </c>
      <c r="L43" s="84" t="s">
        <v>110</v>
      </c>
      <c r="M43" s="84">
        <v>2</v>
      </c>
      <c r="N43" s="84">
        <v>19</v>
      </c>
      <c r="O43" s="84">
        <v>165</v>
      </c>
      <c r="P43" s="84">
        <v>57</v>
      </c>
    </row>
    <row r="44" spans="2:16" x14ac:dyDescent="0.25">
      <c r="B44" s="84" t="s">
        <v>185</v>
      </c>
      <c r="C44" s="84" t="s">
        <v>186</v>
      </c>
      <c r="D44" s="84" t="s">
        <v>99</v>
      </c>
      <c r="E44" s="84">
        <v>1</v>
      </c>
      <c r="F44" s="84">
        <v>1</v>
      </c>
      <c r="G44" s="84">
        <v>11</v>
      </c>
      <c r="H44" s="84">
        <v>29896</v>
      </c>
      <c r="I44" s="84">
        <v>140</v>
      </c>
      <c r="J44" s="84">
        <v>21</v>
      </c>
      <c r="K44" s="84" t="s">
        <v>138</v>
      </c>
      <c r="L44" s="84" t="s">
        <v>166</v>
      </c>
      <c r="M44" s="84">
        <v>3</v>
      </c>
      <c r="N44" s="84">
        <v>185</v>
      </c>
      <c r="O44" s="84">
        <v>151</v>
      </c>
      <c r="P44" s="84">
        <v>74</v>
      </c>
    </row>
    <row r="45" spans="2:16" x14ac:dyDescent="0.25">
      <c r="B45" s="84" t="s">
        <v>187</v>
      </c>
      <c r="C45" s="84" t="s">
        <v>188</v>
      </c>
      <c r="D45" s="84" t="s">
        <v>125</v>
      </c>
      <c r="E45" s="84">
        <v>1</v>
      </c>
      <c r="F45" s="84">
        <v>2</v>
      </c>
      <c r="G45" s="84">
        <v>13</v>
      </c>
      <c r="H45" s="84">
        <v>30745</v>
      </c>
      <c r="I45" s="84">
        <v>29</v>
      </c>
      <c r="J45" s="84">
        <v>18</v>
      </c>
      <c r="K45" s="84" t="s">
        <v>100</v>
      </c>
      <c r="L45" s="84" t="s">
        <v>128</v>
      </c>
      <c r="M45" s="84">
        <v>0</v>
      </c>
      <c r="N45" s="84">
        <v>277</v>
      </c>
      <c r="O45" s="84">
        <v>164</v>
      </c>
      <c r="P45" s="84">
        <v>96</v>
      </c>
    </row>
    <row r="46" spans="2:16" x14ac:dyDescent="0.25">
      <c r="B46" s="84" t="s">
        <v>189</v>
      </c>
      <c r="C46" s="84" t="s">
        <v>120</v>
      </c>
      <c r="D46" s="84" t="s">
        <v>105</v>
      </c>
      <c r="E46" s="84">
        <v>3</v>
      </c>
      <c r="F46" s="84">
        <v>3</v>
      </c>
      <c r="G46" s="84">
        <v>2</v>
      </c>
      <c r="H46" s="84">
        <v>30836</v>
      </c>
      <c r="I46" s="84">
        <v>55</v>
      </c>
      <c r="J46" s="84">
        <v>13</v>
      </c>
      <c r="K46" s="84" t="s">
        <v>138</v>
      </c>
      <c r="L46" s="84" t="s">
        <v>135</v>
      </c>
      <c r="M46" s="84">
        <v>4</v>
      </c>
      <c r="N46" s="84">
        <v>609</v>
      </c>
      <c r="O46" s="84">
        <v>171</v>
      </c>
      <c r="P46" s="84">
        <v>109</v>
      </c>
    </row>
    <row r="47" spans="2:16" x14ac:dyDescent="0.25">
      <c r="B47" s="84" t="s">
        <v>190</v>
      </c>
      <c r="C47" s="84" t="s">
        <v>191</v>
      </c>
      <c r="D47" s="84" t="s">
        <v>105</v>
      </c>
      <c r="E47" s="84">
        <v>2</v>
      </c>
      <c r="F47" s="84">
        <v>3</v>
      </c>
      <c r="G47" s="84">
        <v>9</v>
      </c>
      <c r="H47" s="84">
        <v>31016</v>
      </c>
      <c r="I47" s="84">
        <v>160</v>
      </c>
      <c r="J47" s="84">
        <v>16</v>
      </c>
      <c r="K47" s="84" t="s">
        <v>113</v>
      </c>
      <c r="L47" s="84" t="s">
        <v>135</v>
      </c>
      <c r="M47" s="84">
        <v>1</v>
      </c>
      <c r="N47" s="84">
        <v>1288</v>
      </c>
      <c r="O47" s="84">
        <v>168</v>
      </c>
      <c r="P47" s="84">
        <v>106</v>
      </c>
    </row>
    <row r="48" spans="2:16" x14ac:dyDescent="0.25">
      <c r="B48" s="84" t="s">
        <v>192</v>
      </c>
      <c r="C48" s="84" t="s">
        <v>193</v>
      </c>
      <c r="D48" s="84" t="s">
        <v>105</v>
      </c>
      <c r="E48" s="84">
        <v>1</v>
      </c>
      <c r="F48" s="84">
        <v>1</v>
      </c>
      <c r="G48" s="84">
        <v>8</v>
      </c>
      <c r="H48" s="84">
        <v>30696</v>
      </c>
      <c r="I48" s="84">
        <v>82</v>
      </c>
      <c r="J48" s="84">
        <v>22</v>
      </c>
      <c r="K48" s="84" t="s">
        <v>100</v>
      </c>
      <c r="L48" s="84" t="s">
        <v>141</v>
      </c>
      <c r="M48" s="84">
        <v>2</v>
      </c>
      <c r="N48" s="84">
        <v>1437</v>
      </c>
      <c r="O48" s="84">
        <v>181</v>
      </c>
      <c r="P48" s="84">
        <v>75</v>
      </c>
    </row>
    <row r="49" spans="2:16" x14ac:dyDescent="0.25">
      <c r="B49" s="84" t="s">
        <v>194</v>
      </c>
      <c r="C49" s="84" t="s">
        <v>195</v>
      </c>
      <c r="D49" s="84" t="s">
        <v>105</v>
      </c>
      <c r="E49" s="84">
        <v>2</v>
      </c>
      <c r="F49" s="84">
        <v>1</v>
      </c>
      <c r="G49" s="84">
        <v>1</v>
      </c>
      <c r="H49" s="84">
        <v>30963</v>
      </c>
      <c r="I49" s="84">
        <v>178</v>
      </c>
      <c r="J49" s="84">
        <v>4</v>
      </c>
      <c r="K49" s="84" t="s">
        <v>109</v>
      </c>
      <c r="L49" s="84" t="s">
        <v>101</v>
      </c>
      <c r="M49" s="84">
        <v>3</v>
      </c>
      <c r="N49" s="84">
        <v>1532</v>
      </c>
      <c r="O49" s="84">
        <v>188</v>
      </c>
      <c r="P49" s="84">
        <v>89</v>
      </c>
    </row>
    <row r="50" spans="2:16" x14ac:dyDescent="0.25">
      <c r="B50" s="84" t="s">
        <v>178</v>
      </c>
      <c r="C50" s="84" t="s">
        <v>196</v>
      </c>
      <c r="D50" s="84" t="s">
        <v>125</v>
      </c>
      <c r="E50" s="84">
        <v>2</v>
      </c>
      <c r="F50" s="84">
        <v>1</v>
      </c>
      <c r="G50" s="84">
        <v>3</v>
      </c>
      <c r="H50" s="84">
        <v>30595</v>
      </c>
      <c r="I50" s="84">
        <v>95</v>
      </c>
      <c r="J50" s="84">
        <v>5</v>
      </c>
      <c r="K50" s="84" t="s">
        <v>109</v>
      </c>
      <c r="L50" s="84" t="s">
        <v>128</v>
      </c>
      <c r="M50" s="84">
        <v>2</v>
      </c>
      <c r="N50" s="84">
        <v>1782</v>
      </c>
      <c r="O50" s="84">
        <v>192</v>
      </c>
      <c r="P50" s="84">
        <v>64</v>
      </c>
    </row>
    <row r="51" spans="2:16" x14ac:dyDescent="0.25">
      <c r="B51" s="84" t="s">
        <v>111</v>
      </c>
      <c r="C51" s="84" t="s">
        <v>197</v>
      </c>
      <c r="D51" s="84" t="s">
        <v>99</v>
      </c>
      <c r="E51" s="84">
        <v>3</v>
      </c>
      <c r="F51" s="84">
        <v>2</v>
      </c>
      <c r="G51" s="84">
        <v>2</v>
      </c>
      <c r="H51" s="84">
        <v>30531</v>
      </c>
      <c r="I51" s="84">
        <v>132</v>
      </c>
      <c r="J51" s="84">
        <v>4</v>
      </c>
      <c r="K51" s="84" t="s">
        <v>100</v>
      </c>
      <c r="L51" s="84" t="s">
        <v>141</v>
      </c>
      <c r="M51" s="84">
        <v>0</v>
      </c>
      <c r="N51" s="84">
        <v>1782</v>
      </c>
      <c r="O51" s="84">
        <v>185</v>
      </c>
      <c r="P51" s="84">
        <v>59</v>
      </c>
    </row>
    <row r="52" spans="2:16" x14ac:dyDescent="0.25">
      <c r="B52" s="84" t="s">
        <v>198</v>
      </c>
      <c r="C52" s="84" t="s">
        <v>122</v>
      </c>
      <c r="D52" s="84" t="s">
        <v>105</v>
      </c>
      <c r="E52" s="84">
        <v>1</v>
      </c>
      <c r="F52" s="84">
        <v>1</v>
      </c>
      <c r="G52" s="84">
        <v>6</v>
      </c>
      <c r="H52" s="84">
        <v>29238</v>
      </c>
      <c r="I52" s="84">
        <v>71</v>
      </c>
      <c r="J52" s="84">
        <v>14</v>
      </c>
      <c r="K52" s="84" t="s">
        <v>100</v>
      </c>
      <c r="L52" s="84" t="s">
        <v>128</v>
      </c>
      <c r="M52" s="84">
        <v>3</v>
      </c>
      <c r="N52" s="84">
        <v>1837</v>
      </c>
      <c r="O52" s="84">
        <v>179</v>
      </c>
      <c r="P52" s="84">
        <v>72</v>
      </c>
    </row>
    <row r="53" spans="2:16" x14ac:dyDescent="0.25">
      <c r="B53" s="84" t="s">
        <v>199</v>
      </c>
      <c r="C53" s="84" t="s">
        <v>200</v>
      </c>
      <c r="D53" s="84" t="s">
        <v>99</v>
      </c>
      <c r="E53" s="84">
        <v>2</v>
      </c>
      <c r="F53" s="84">
        <v>3</v>
      </c>
      <c r="G53" s="84">
        <v>1</v>
      </c>
      <c r="H53" s="84">
        <v>30938</v>
      </c>
      <c r="I53" s="84">
        <v>77</v>
      </c>
      <c r="J53" s="84">
        <v>20</v>
      </c>
      <c r="K53" s="84" t="s">
        <v>100</v>
      </c>
      <c r="L53" s="84" t="s">
        <v>101</v>
      </c>
      <c r="M53" s="84">
        <v>4</v>
      </c>
      <c r="N53" s="84">
        <v>295</v>
      </c>
      <c r="O53" s="84">
        <v>164</v>
      </c>
      <c r="P53" s="84">
        <v>100</v>
      </c>
    </row>
    <row r="54" spans="2:16" x14ac:dyDescent="0.25">
      <c r="B54" s="84" t="s">
        <v>201</v>
      </c>
      <c r="C54" s="84" t="s">
        <v>202</v>
      </c>
      <c r="D54" s="84" t="s">
        <v>105</v>
      </c>
      <c r="E54" s="84">
        <v>3</v>
      </c>
      <c r="F54" s="84">
        <v>4</v>
      </c>
      <c r="G54" s="84">
        <v>7</v>
      </c>
      <c r="H54" s="84">
        <v>30583</v>
      </c>
      <c r="I54" s="84">
        <v>78</v>
      </c>
      <c r="J54" s="84">
        <v>24</v>
      </c>
      <c r="K54" s="84" t="s">
        <v>113</v>
      </c>
      <c r="L54" s="84" t="s">
        <v>128</v>
      </c>
      <c r="M54" s="84">
        <v>0</v>
      </c>
      <c r="N54" s="84">
        <v>391</v>
      </c>
      <c r="O54" s="84">
        <v>184</v>
      </c>
      <c r="P54" s="84">
        <v>58</v>
      </c>
    </row>
    <row r="55" spans="2:16" x14ac:dyDescent="0.25">
      <c r="B55" s="84" t="s">
        <v>203</v>
      </c>
      <c r="C55" s="84" t="s">
        <v>204</v>
      </c>
      <c r="D55" s="84" t="s">
        <v>105</v>
      </c>
      <c r="E55" s="84">
        <v>3</v>
      </c>
      <c r="F55" s="84">
        <v>3</v>
      </c>
      <c r="G55" s="84">
        <v>12</v>
      </c>
      <c r="H55" s="84">
        <v>29224</v>
      </c>
      <c r="I55" s="84">
        <v>168</v>
      </c>
      <c r="J55" s="84">
        <v>24</v>
      </c>
      <c r="K55" s="84" t="s">
        <v>109</v>
      </c>
      <c r="L55" s="84" t="s">
        <v>166</v>
      </c>
      <c r="M55" s="84">
        <v>3</v>
      </c>
      <c r="N55" s="84">
        <v>418</v>
      </c>
      <c r="O55" s="84">
        <v>151</v>
      </c>
      <c r="P55" s="84">
        <v>95</v>
      </c>
    </row>
    <row r="56" spans="2:16" x14ac:dyDescent="0.25">
      <c r="B56" s="84" t="s">
        <v>205</v>
      </c>
      <c r="C56" s="84" t="s">
        <v>206</v>
      </c>
      <c r="D56" s="84" t="s">
        <v>105</v>
      </c>
      <c r="E56" s="84">
        <v>1</v>
      </c>
      <c r="F56" s="84">
        <v>1</v>
      </c>
      <c r="G56" s="84">
        <v>11</v>
      </c>
      <c r="H56" s="84">
        <v>29975</v>
      </c>
      <c r="I56" s="84">
        <v>53</v>
      </c>
      <c r="J56" s="84">
        <v>24</v>
      </c>
      <c r="K56" s="84"/>
      <c r="L56" s="84" t="s">
        <v>110</v>
      </c>
      <c r="M56" s="84">
        <v>4</v>
      </c>
      <c r="N56" s="84">
        <v>510</v>
      </c>
      <c r="O56" s="84">
        <v>196</v>
      </c>
      <c r="P56" s="84">
        <v>61</v>
      </c>
    </row>
    <row r="57" spans="2:16" x14ac:dyDescent="0.25">
      <c r="B57" s="84" t="s">
        <v>207</v>
      </c>
      <c r="C57" s="84" t="s">
        <v>208</v>
      </c>
      <c r="D57" s="84" t="s">
        <v>125</v>
      </c>
      <c r="E57" s="84">
        <v>2</v>
      </c>
      <c r="F57" s="84">
        <v>1</v>
      </c>
      <c r="G57" s="84">
        <v>6</v>
      </c>
      <c r="H57" s="84">
        <v>29905</v>
      </c>
      <c r="I57" s="84">
        <v>89</v>
      </c>
      <c r="J57" s="84">
        <v>4</v>
      </c>
      <c r="K57" s="84" t="s">
        <v>109</v>
      </c>
      <c r="L57" s="84" t="s">
        <v>141</v>
      </c>
      <c r="M57" s="84">
        <v>4</v>
      </c>
      <c r="N57" s="84">
        <v>548</v>
      </c>
      <c r="O57" s="84">
        <v>176</v>
      </c>
      <c r="P57" s="84">
        <v>84</v>
      </c>
    </row>
    <row r="58" spans="2:16" x14ac:dyDescent="0.25">
      <c r="B58" s="84" t="s">
        <v>106</v>
      </c>
      <c r="C58" s="84" t="s">
        <v>209</v>
      </c>
      <c r="D58" s="84" t="s">
        <v>108</v>
      </c>
      <c r="E58" s="84">
        <v>3</v>
      </c>
      <c r="F58" s="84">
        <v>1</v>
      </c>
      <c r="G58" s="84">
        <v>1</v>
      </c>
      <c r="H58" s="84">
        <v>29281</v>
      </c>
      <c r="I58" s="84">
        <v>127</v>
      </c>
      <c r="J58" s="84">
        <v>8</v>
      </c>
      <c r="K58" s="84" t="s">
        <v>109</v>
      </c>
      <c r="L58" s="84" t="s">
        <v>101</v>
      </c>
      <c r="M58" s="84">
        <v>0</v>
      </c>
      <c r="N58" s="84">
        <v>1446</v>
      </c>
      <c r="O58" s="84">
        <v>152</v>
      </c>
      <c r="P58" s="84">
        <v>78</v>
      </c>
    </row>
    <row r="59" spans="2:16" x14ac:dyDescent="0.25">
      <c r="B59" s="84" t="s">
        <v>199</v>
      </c>
      <c r="C59" s="84" t="s">
        <v>210</v>
      </c>
      <c r="D59" s="84" t="s">
        <v>125</v>
      </c>
      <c r="E59" s="84">
        <v>3</v>
      </c>
      <c r="F59" s="84">
        <v>1</v>
      </c>
      <c r="G59" s="84">
        <v>8</v>
      </c>
      <c r="H59" s="84">
        <v>30341</v>
      </c>
      <c r="I59" s="84">
        <v>194</v>
      </c>
      <c r="J59" s="84">
        <v>9</v>
      </c>
      <c r="K59" s="84" t="s">
        <v>100</v>
      </c>
      <c r="L59" s="84" t="s">
        <v>135</v>
      </c>
      <c r="M59" s="84">
        <v>4</v>
      </c>
      <c r="N59" s="84">
        <v>1872</v>
      </c>
      <c r="O59" s="84">
        <v>151</v>
      </c>
      <c r="P59" s="84">
        <v>74</v>
      </c>
    </row>
    <row r="60" spans="2:16" x14ac:dyDescent="0.25">
      <c r="B60" s="84" t="s">
        <v>211</v>
      </c>
      <c r="C60" s="84" t="s">
        <v>212</v>
      </c>
      <c r="D60" s="84" t="s">
        <v>108</v>
      </c>
      <c r="E60" s="84">
        <v>3</v>
      </c>
      <c r="F60" s="84">
        <v>4</v>
      </c>
      <c r="G60" s="84">
        <v>12</v>
      </c>
      <c r="H60" s="84">
        <v>29470</v>
      </c>
      <c r="I60" s="84">
        <v>179</v>
      </c>
      <c r="J60" s="84">
        <v>27</v>
      </c>
      <c r="K60" s="84" t="s">
        <v>138</v>
      </c>
      <c r="L60" s="84" t="s">
        <v>114</v>
      </c>
      <c r="M60" s="84">
        <v>2</v>
      </c>
      <c r="N60" s="84">
        <v>288</v>
      </c>
      <c r="O60" s="84">
        <v>153</v>
      </c>
      <c r="P60" s="84">
        <v>64</v>
      </c>
    </row>
    <row r="61" spans="2:16" x14ac:dyDescent="0.25">
      <c r="B61" s="84" t="s">
        <v>213</v>
      </c>
      <c r="C61" s="84" t="s">
        <v>104</v>
      </c>
      <c r="D61" s="84" t="s">
        <v>125</v>
      </c>
      <c r="E61" s="84">
        <v>3</v>
      </c>
      <c r="F61" s="84">
        <v>2</v>
      </c>
      <c r="G61" s="84">
        <v>7</v>
      </c>
      <c r="H61" s="84">
        <v>30716</v>
      </c>
      <c r="I61" s="84">
        <v>186</v>
      </c>
      <c r="J61" s="84">
        <v>25</v>
      </c>
      <c r="K61" s="84" t="s">
        <v>100</v>
      </c>
      <c r="L61" s="84" t="s">
        <v>166</v>
      </c>
      <c r="M61" s="84">
        <v>0</v>
      </c>
      <c r="N61" s="84">
        <v>395</v>
      </c>
      <c r="O61" s="84">
        <v>183</v>
      </c>
      <c r="P61" s="84">
        <v>69</v>
      </c>
    </row>
    <row r="62" spans="2:16" x14ac:dyDescent="0.25">
      <c r="B62" s="84" t="s">
        <v>214</v>
      </c>
      <c r="C62" s="84" t="s">
        <v>193</v>
      </c>
      <c r="D62" s="84" t="s">
        <v>99</v>
      </c>
      <c r="E62" s="84">
        <v>3</v>
      </c>
      <c r="F62" s="84">
        <v>1</v>
      </c>
      <c r="G62" s="84">
        <v>2</v>
      </c>
      <c r="H62" s="84">
        <v>29973</v>
      </c>
      <c r="I62" s="84">
        <v>66</v>
      </c>
      <c r="J62" s="84">
        <v>5</v>
      </c>
      <c r="K62" s="84" t="s">
        <v>138</v>
      </c>
      <c r="L62" s="84" t="s">
        <v>141</v>
      </c>
      <c r="M62" s="84">
        <v>2</v>
      </c>
      <c r="N62" s="84">
        <v>906</v>
      </c>
      <c r="O62" s="84">
        <v>181</v>
      </c>
      <c r="P62" s="84">
        <v>79</v>
      </c>
    </row>
    <row r="63" spans="2:16" x14ac:dyDescent="0.25">
      <c r="B63" s="84" t="s">
        <v>215</v>
      </c>
      <c r="C63" s="84" t="s">
        <v>216</v>
      </c>
      <c r="D63" s="84" t="s">
        <v>108</v>
      </c>
      <c r="E63" s="84">
        <v>3</v>
      </c>
      <c r="F63" s="84">
        <v>1</v>
      </c>
      <c r="G63" s="84">
        <v>5</v>
      </c>
      <c r="H63" s="84">
        <v>29779</v>
      </c>
      <c r="I63" s="84">
        <v>8</v>
      </c>
      <c r="J63" s="84">
        <v>22</v>
      </c>
      <c r="K63" s="84" t="s">
        <v>100</v>
      </c>
      <c r="L63" s="84" t="s">
        <v>166</v>
      </c>
      <c r="M63" s="84">
        <v>4</v>
      </c>
      <c r="N63" s="84">
        <v>1006</v>
      </c>
      <c r="O63" s="84">
        <v>161</v>
      </c>
      <c r="P63" s="84">
        <v>46</v>
      </c>
    </row>
    <row r="64" spans="2:16" x14ac:dyDescent="0.25">
      <c r="B64" s="84" t="s">
        <v>217</v>
      </c>
      <c r="C64" s="84" t="s">
        <v>158</v>
      </c>
      <c r="D64" s="84" t="s">
        <v>99</v>
      </c>
      <c r="E64" s="84">
        <v>2</v>
      </c>
      <c r="F64" s="84">
        <v>2</v>
      </c>
      <c r="G64" s="84">
        <v>8</v>
      </c>
      <c r="H64" s="84">
        <v>30962</v>
      </c>
      <c r="I64" s="84">
        <v>6</v>
      </c>
      <c r="J64" s="84">
        <v>12</v>
      </c>
      <c r="K64" s="84" t="s">
        <v>113</v>
      </c>
      <c r="L64" s="84" t="s">
        <v>101</v>
      </c>
      <c r="M64" s="84">
        <v>1</v>
      </c>
      <c r="N64" s="84">
        <v>1220</v>
      </c>
      <c r="O64" s="84">
        <v>194</v>
      </c>
      <c r="P64" s="84">
        <v>73</v>
      </c>
    </row>
    <row r="65" spans="2:16" x14ac:dyDescent="0.25">
      <c r="B65" s="84" t="s">
        <v>218</v>
      </c>
      <c r="C65" s="84" t="s">
        <v>219</v>
      </c>
      <c r="D65" s="84" t="s">
        <v>99</v>
      </c>
      <c r="E65" s="84">
        <v>2</v>
      </c>
      <c r="F65" s="84">
        <v>2</v>
      </c>
      <c r="G65" s="84">
        <v>1</v>
      </c>
      <c r="H65" s="84">
        <v>30553</v>
      </c>
      <c r="I65" s="84">
        <v>147</v>
      </c>
      <c r="J65" s="84">
        <v>21</v>
      </c>
      <c r="K65" s="84" t="s">
        <v>100</v>
      </c>
      <c r="L65" s="84" t="s">
        <v>128</v>
      </c>
      <c r="M65" s="84">
        <v>2</v>
      </c>
      <c r="N65" s="84">
        <v>1313</v>
      </c>
      <c r="O65" s="84">
        <v>186</v>
      </c>
      <c r="P65" s="84">
        <v>73</v>
      </c>
    </row>
    <row r="66" spans="2:16" x14ac:dyDescent="0.25">
      <c r="B66" s="84" t="s">
        <v>205</v>
      </c>
      <c r="C66" s="84" t="s">
        <v>220</v>
      </c>
      <c r="D66" s="84" t="s">
        <v>125</v>
      </c>
      <c r="E66" s="84">
        <v>3</v>
      </c>
      <c r="F66" s="84">
        <v>1</v>
      </c>
      <c r="G66" s="84">
        <v>13</v>
      </c>
      <c r="H66" s="84">
        <v>30568</v>
      </c>
      <c r="I66" s="84">
        <v>104</v>
      </c>
      <c r="J66" s="84">
        <v>2</v>
      </c>
      <c r="K66" s="84" t="s">
        <v>100</v>
      </c>
      <c r="L66" s="84" t="s">
        <v>101</v>
      </c>
      <c r="M66" s="84">
        <v>1</v>
      </c>
      <c r="N66" s="84">
        <v>1350</v>
      </c>
      <c r="O66" s="84">
        <v>166</v>
      </c>
      <c r="P66" s="84">
        <v>50</v>
      </c>
    </row>
    <row r="67" spans="2:16" x14ac:dyDescent="0.25">
      <c r="B67" s="84" t="s">
        <v>221</v>
      </c>
      <c r="C67" s="84" t="s">
        <v>222</v>
      </c>
      <c r="D67" s="84" t="s">
        <v>108</v>
      </c>
      <c r="E67" s="84">
        <v>1</v>
      </c>
      <c r="F67" s="84">
        <v>2</v>
      </c>
      <c r="G67" s="84">
        <v>8</v>
      </c>
      <c r="H67" s="84">
        <v>30169</v>
      </c>
      <c r="I67" s="84">
        <v>11</v>
      </c>
      <c r="J67" s="84">
        <v>14</v>
      </c>
      <c r="K67" s="84" t="s">
        <v>109</v>
      </c>
      <c r="L67" s="84" t="s">
        <v>128</v>
      </c>
      <c r="M67" s="84">
        <v>3</v>
      </c>
      <c r="N67" s="84">
        <v>1614</v>
      </c>
      <c r="O67" s="84">
        <v>192</v>
      </c>
      <c r="P67" s="84">
        <v>67</v>
      </c>
    </row>
    <row r="68" spans="2:16" x14ac:dyDescent="0.25">
      <c r="B68" s="84" t="s">
        <v>223</v>
      </c>
      <c r="C68" s="84" t="s">
        <v>143</v>
      </c>
      <c r="D68" s="84" t="s">
        <v>99</v>
      </c>
      <c r="E68" s="84">
        <v>3</v>
      </c>
      <c r="F68" s="84">
        <v>2</v>
      </c>
      <c r="G68" s="84">
        <v>9</v>
      </c>
      <c r="H68" s="84">
        <v>30282</v>
      </c>
      <c r="I68" s="84">
        <v>122</v>
      </c>
      <c r="J68" s="84">
        <v>2</v>
      </c>
      <c r="K68" s="84" t="s">
        <v>138</v>
      </c>
      <c r="L68" s="84" t="s">
        <v>128</v>
      </c>
      <c r="M68" s="84">
        <v>1</v>
      </c>
      <c r="N68" s="84">
        <v>1971</v>
      </c>
      <c r="O68" s="84">
        <v>161</v>
      </c>
      <c r="P68" s="84">
        <v>95</v>
      </c>
    </row>
    <row r="69" spans="2:16" x14ac:dyDescent="0.25">
      <c r="B69" s="84" t="s">
        <v>155</v>
      </c>
      <c r="C69" s="84" t="s">
        <v>224</v>
      </c>
      <c r="D69" s="84" t="s">
        <v>108</v>
      </c>
      <c r="E69" s="84">
        <v>3</v>
      </c>
      <c r="F69" s="84">
        <v>2</v>
      </c>
      <c r="G69" s="84">
        <v>3</v>
      </c>
      <c r="H69" s="84">
        <v>30372</v>
      </c>
      <c r="I69" s="84">
        <v>182</v>
      </c>
      <c r="J69" s="84">
        <v>23</v>
      </c>
      <c r="K69" s="84" t="s">
        <v>113</v>
      </c>
      <c r="L69" s="84" t="s">
        <v>166</v>
      </c>
      <c r="M69" s="84">
        <v>3</v>
      </c>
      <c r="N69" s="84">
        <v>412</v>
      </c>
      <c r="O69" s="84">
        <v>180</v>
      </c>
      <c r="P69" s="84">
        <v>80</v>
      </c>
    </row>
    <row r="70" spans="2:16" x14ac:dyDescent="0.25">
      <c r="B70" s="84" t="s">
        <v>225</v>
      </c>
      <c r="C70" s="84" t="s">
        <v>226</v>
      </c>
      <c r="D70" s="84" t="s">
        <v>108</v>
      </c>
      <c r="E70" s="84">
        <v>2</v>
      </c>
      <c r="F70" s="84">
        <v>1</v>
      </c>
      <c r="G70" s="84">
        <v>1</v>
      </c>
      <c r="H70" s="84">
        <v>31048</v>
      </c>
      <c r="I70" s="84">
        <v>113</v>
      </c>
      <c r="J70" s="84">
        <v>28</v>
      </c>
      <c r="K70" s="84" t="s">
        <v>109</v>
      </c>
      <c r="L70" s="84" t="s">
        <v>128</v>
      </c>
      <c r="M70" s="84">
        <v>2</v>
      </c>
      <c r="N70" s="84">
        <v>1353</v>
      </c>
      <c r="O70" s="84">
        <v>174</v>
      </c>
      <c r="P70" s="84">
        <v>47</v>
      </c>
    </row>
    <row r="71" spans="2:16" x14ac:dyDescent="0.25">
      <c r="B71" s="84" t="s">
        <v>227</v>
      </c>
      <c r="C71" s="84" t="s">
        <v>228</v>
      </c>
      <c r="D71" s="84" t="s">
        <v>99</v>
      </c>
      <c r="E71" s="84">
        <v>1</v>
      </c>
      <c r="F71" s="84">
        <v>4</v>
      </c>
      <c r="G71" s="84">
        <v>12</v>
      </c>
      <c r="H71" s="84">
        <v>30453</v>
      </c>
      <c r="I71" s="84">
        <v>162</v>
      </c>
      <c r="J71" s="84">
        <v>0</v>
      </c>
      <c r="K71" s="84" t="s">
        <v>138</v>
      </c>
      <c r="L71" s="84" t="s">
        <v>128</v>
      </c>
      <c r="M71" s="84">
        <v>3</v>
      </c>
      <c r="N71" s="84">
        <v>1372</v>
      </c>
      <c r="O71" s="84">
        <v>178</v>
      </c>
      <c r="P71" s="84">
        <v>88</v>
      </c>
    </row>
    <row r="72" spans="2:16" x14ac:dyDescent="0.25">
      <c r="B72" s="84" t="s">
        <v>199</v>
      </c>
      <c r="C72" s="84" t="s">
        <v>229</v>
      </c>
      <c r="D72" s="84" t="s">
        <v>105</v>
      </c>
      <c r="E72" s="84">
        <v>3</v>
      </c>
      <c r="F72" s="84">
        <v>4</v>
      </c>
      <c r="G72" s="84">
        <v>5</v>
      </c>
      <c r="H72" s="84">
        <v>30603</v>
      </c>
      <c r="I72" s="84">
        <v>134</v>
      </c>
      <c r="J72" s="84">
        <v>1</v>
      </c>
      <c r="K72" s="84" t="s">
        <v>109</v>
      </c>
      <c r="L72" s="84" t="s">
        <v>101</v>
      </c>
      <c r="M72" s="84">
        <v>4</v>
      </c>
      <c r="N72" s="84">
        <v>555</v>
      </c>
      <c r="O72" s="84">
        <v>194</v>
      </c>
      <c r="P72" s="84">
        <v>74</v>
      </c>
    </row>
    <row r="73" spans="2:16" x14ac:dyDescent="0.25">
      <c r="B73" s="84" t="s">
        <v>230</v>
      </c>
      <c r="C73" s="84" t="s">
        <v>231</v>
      </c>
      <c r="D73" s="84" t="s">
        <v>105</v>
      </c>
      <c r="E73" s="84">
        <v>3</v>
      </c>
      <c r="F73" s="84">
        <v>2</v>
      </c>
      <c r="G73" s="84">
        <v>10</v>
      </c>
      <c r="H73" s="84">
        <v>29273</v>
      </c>
      <c r="I73" s="84">
        <v>115</v>
      </c>
      <c r="J73" s="84">
        <v>6</v>
      </c>
      <c r="K73" s="84" t="s">
        <v>109</v>
      </c>
      <c r="L73" s="84" t="s">
        <v>114</v>
      </c>
      <c r="M73" s="84">
        <v>2</v>
      </c>
      <c r="N73" s="84">
        <v>1205</v>
      </c>
      <c r="O73" s="84">
        <v>176</v>
      </c>
      <c r="P73" s="84">
        <v>64</v>
      </c>
    </row>
    <row r="74" spans="2:16" x14ac:dyDescent="0.25">
      <c r="B74" s="84" t="s">
        <v>232</v>
      </c>
      <c r="C74" s="84" t="s">
        <v>233</v>
      </c>
      <c r="D74" s="84" t="s">
        <v>105</v>
      </c>
      <c r="E74" s="84">
        <v>3</v>
      </c>
      <c r="F74" s="84">
        <v>4</v>
      </c>
      <c r="G74" s="84">
        <v>6</v>
      </c>
      <c r="H74" s="84">
        <v>29740</v>
      </c>
      <c r="I74" s="84">
        <v>159</v>
      </c>
      <c r="J74" s="84">
        <v>10</v>
      </c>
      <c r="K74" s="84" t="s">
        <v>100</v>
      </c>
      <c r="L74" s="84" t="s">
        <v>110</v>
      </c>
      <c r="M74" s="84">
        <v>1</v>
      </c>
      <c r="N74" s="84">
        <v>1482</v>
      </c>
      <c r="O74" s="84">
        <v>168</v>
      </c>
      <c r="P74" s="84">
        <v>63</v>
      </c>
    </row>
    <row r="75" spans="2:16" x14ac:dyDescent="0.25">
      <c r="B75" s="84" t="s">
        <v>234</v>
      </c>
      <c r="C75" s="84" t="s">
        <v>158</v>
      </c>
      <c r="D75" s="84" t="s">
        <v>108</v>
      </c>
      <c r="E75" s="84">
        <v>3</v>
      </c>
      <c r="F75" s="84">
        <v>3</v>
      </c>
      <c r="G75" s="84">
        <v>4</v>
      </c>
      <c r="H75" s="84">
        <v>29829</v>
      </c>
      <c r="I75" s="84">
        <v>105</v>
      </c>
      <c r="J75" s="84">
        <v>18</v>
      </c>
      <c r="K75" s="84" t="s">
        <v>100</v>
      </c>
      <c r="L75" s="84" t="s">
        <v>166</v>
      </c>
      <c r="M75" s="84">
        <v>4</v>
      </c>
      <c r="N75" s="84">
        <v>1558</v>
      </c>
      <c r="O75" s="84">
        <v>189</v>
      </c>
      <c r="P75" s="84">
        <v>66</v>
      </c>
    </row>
    <row r="76" spans="2:16" x14ac:dyDescent="0.25">
      <c r="B76" s="84" t="s">
        <v>129</v>
      </c>
      <c r="C76" s="84" t="s">
        <v>235</v>
      </c>
      <c r="D76" s="84" t="s">
        <v>108</v>
      </c>
      <c r="E76" s="84">
        <v>2</v>
      </c>
      <c r="F76" s="84">
        <v>1</v>
      </c>
      <c r="G76" s="84">
        <v>4</v>
      </c>
      <c r="H76" s="84">
        <v>29571</v>
      </c>
      <c r="I76" s="84">
        <v>153</v>
      </c>
      <c r="J76" s="84">
        <v>9</v>
      </c>
      <c r="K76" s="84"/>
      <c r="L76" s="84" t="s">
        <v>110</v>
      </c>
      <c r="M76" s="84">
        <v>1</v>
      </c>
      <c r="N76" s="84">
        <v>339</v>
      </c>
      <c r="O76" s="84">
        <v>191</v>
      </c>
      <c r="P76" s="84">
        <v>62</v>
      </c>
    </row>
    <row r="77" spans="2:16" x14ac:dyDescent="0.25">
      <c r="B77" s="84" t="s">
        <v>178</v>
      </c>
      <c r="C77" s="84" t="s">
        <v>236</v>
      </c>
      <c r="D77" s="84" t="s">
        <v>125</v>
      </c>
      <c r="E77" s="84">
        <v>1</v>
      </c>
      <c r="F77" s="84">
        <v>3</v>
      </c>
      <c r="G77" s="84">
        <v>9</v>
      </c>
      <c r="H77" s="84">
        <v>30453</v>
      </c>
      <c r="I77" s="84">
        <v>44</v>
      </c>
      <c r="J77" s="84">
        <v>2</v>
      </c>
      <c r="K77" s="84" t="s">
        <v>100</v>
      </c>
      <c r="L77" s="84" t="s">
        <v>166</v>
      </c>
      <c r="M77" s="84">
        <v>1</v>
      </c>
      <c r="N77" s="84">
        <v>435</v>
      </c>
      <c r="O77" s="84">
        <v>154</v>
      </c>
      <c r="P77" s="84">
        <v>98</v>
      </c>
    </row>
    <row r="78" spans="2:16" x14ac:dyDescent="0.25">
      <c r="B78" s="84" t="s">
        <v>169</v>
      </c>
      <c r="C78" s="84" t="s">
        <v>216</v>
      </c>
      <c r="D78" s="84" t="s">
        <v>105</v>
      </c>
      <c r="E78" s="84">
        <v>2</v>
      </c>
      <c r="F78" s="84">
        <v>2</v>
      </c>
      <c r="G78" s="84">
        <v>7</v>
      </c>
      <c r="H78" s="84">
        <v>30641</v>
      </c>
      <c r="I78" s="84">
        <v>185</v>
      </c>
      <c r="J78" s="84">
        <v>2</v>
      </c>
      <c r="K78" s="84" t="s">
        <v>109</v>
      </c>
      <c r="L78" s="84" t="s">
        <v>101</v>
      </c>
      <c r="M78" s="84">
        <v>3</v>
      </c>
      <c r="N78" s="84">
        <v>599</v>
      </c>
      <c r="O78" s="84">
        <v>181</v>
      </c>
      <c r="P78" s="84">
        <v>76</v>
      </c>
    </row>
    <row r="79" spans="2:16" x14ac:dyDescent="0.25">
      <c r="B79" s="84" t="s">
        <v>237</v>
      </c>
      <c r="C79" s="84" t="s">
        <v>238</v>
      </c>
      <c r="D79" s="84" t="s">
        <v>99</v>
      </c>
      <c r="E79" s="84">
        <v>3</v>
      </c>
      <c r="F79" s="84">
        <v>4</v>
      </c>
      <c r="G79" s="84">
        <v>2</v>
      </c>
      <c r="H79" s="84">
        <v>30489</v>
      </c>
      <c r="I79" s="84">
        <v>97</v>
      </c>
      <c r="J79" s="84">
        <v>4</v>
      </c>
      <c r="K79" s="84" t="s">
        <v>109</v>
      </c>
      <c r="L79" s="84" t="s">
        <v>114</v>
      </c>
      <c r="M79" s="84">
        <v>4</v>
      </c>
      <c r="N79" s="84">
        <v>625</v>
      </c>
      <c r="O79" s="84">
        <v>176</v>
      </c>
      <c r="P79" s="84">
        <v>75</v>
      </c>
    </row>
    <row r="80" spans="2:16" x14ac:dyDescent="0.25">
      <c r="B80" s="84" t="s">
        <v>239</v>
      </c>
      <c r="C80" s="84" t="s">
        <v>240</v>
      </c>
      <c r="D80" s="84" t="s">
        <v>99</v>
      </c>
      <c r="E80" s="84">
        <v>2</v>
      </c>
      <c r="F80" s="84">
        <v>3</v>
      </c>
      <c r="G80" s="84">
        <v>1</v>
      </c>
      <c r="H80" s="84">
        <v>29743</v>
      </c>
      <c r="I80" s="84">
        <v>128</v>
      </c>
      <c r="J80" s="84">
        <v>25</v>
      </c>
      <c r="K80" s="84" t="s">
        <v>109</v>
      </c>
      <c r="L80" s="84" t="s">
        <v>141</v>
      </c>
      <c r="M80" s="84">
        <v>4</v>
      </c>
      <c r="N80" s="84">
        <v>843</v>
      </c>
      <c r="O80" s="84">
        <v>160</v>
      </c>
      <c r="P80" s="84">
        <v>108</v>
      </c>
    </row>
    <row r="81" spans="2:16" x14ac:dyDescent="0.25">
      <c r="B81" s="84" t="s">
        <v>241</v>
      </c>
      <c r="C81" s="84" t="s">
        <v>212</v>
      </c>
      <c r="D81" s="84" t="s">
        <v>105</v>
      </c>
      <c r="E81" s="84">
        <v>1</v>
      </c>
      <c r="F81" s="84">
        <v>3</v>
      </c>
      <c r="G81" s="84">
        <v>5</v>
      </c>
      <c r="H81" s="84">
        <v>30698</v>
      </c>
      <c r="I81" s="84">
        <v>181</v>
      </c>
      <c r="J81" s="84">
        <v>4</v>
      </c>
      <c r="K81" s="84" t="s">
        <v>100</v>
      </c>
      <c r="L81" s="84" t="s">
        <v>110</v>
      </c>
      <c r="M81" s="84">
        <v>1</v>
      </c>
      <c r="N81" s="84">
        <v>868</v>
      </c>
      <c r="O81" s="84">
        <v>154</v>
      </c>
      <c r="P81" s="84">
        <v>90</v>
      </c>
    </row>
    <row r="82" spans="2:16" x14ac:dyDescent="0.25">
      <c r="B82" s="84" t="s">
        <v>242</v>
      </c>
      <c r="C82" s="84" t="s">
        <v>243</v>
      </c>
      <c r="D82" s="84" t="s">
        <v>108</v>
      </c>
      <c r="E82" s="84">
        <v>1</v>
      </c>
      <c r="F82" s="84">
        <v>4</v>
      </c>
      <c r="G82" s="84">
        <v>7</v>
      </c>
      <c r="H82" s="84">
        <v>29514</v>
      </c>
      <c r="I82" s="84">
        <v>131</v>
      </c>
      <c r="J82" s="84">
        <v>5</v>
      </c>
      <c r="K82" s="84" t="s">
        <v>100</v>
      </c>
      <c r="L82" s="84" t="s">
        <v>128</v>
      </c>
      <c r="M82" s="84">
        <v>0</v>
      </c>
      <c r="N82" s="84">
        <v>961</v>
      </c>
      <c r="O82" s="84">
        <v>192</v>
      </c>
      <c r="P82" s="84">
        <v>84</v>
      </c>
    </row>
    <row r="83" spans="2:16" x14ac:dyDescent="0.25">
      <c r="B83" s="84" t="s">
        <v>136</v>
      </c>
      <c r="C83" s="84" t="s">
        <v>151</v>
      </c>
      <c r="D83" s="84" t="s">
        <v>108</v>
      </c>
      <c r="E83" s="84">
        <v>1</v>
      </c>
      <c r="F83" s="84">
        <v>4</v>
      </c>
      <c r="G83" s="84">
        <v>1</v>
      </c>
      <c r="H83" s="84">
        <v>29904</v>
      </c>
      <c r="I83" s="84">
        <v>174</v>
      </c>
      <c r="J83" s="84">
        <v>4</v>
      </c>
      <c r="K83" s="84" t="s">
        <v>109</v>
      </c>
      <c r="L83" s="84" t="s">
        <v>114</v>
      </c>
      <c r="M83" s="84">
        <v>3</v>
      </c>
      <c r="N83" s="84">
        <v>1106</v>
      </c>
      <c r="O83" s="84">
        <v>165</v>
      </c>
      <c r="P83" s="84">
        <v>48</v>
      </c>
    </row>
    <row r="84" spans="2:16" x14ac:dyDescent="0.25">
      <c r="B84" s="84" t="s">
        <v>244</v>
      </c>
      <c r="C84" s="84" t="s">
        <v>208</v>
      </c>
      <c r="D84" s="84" t="s">
        <v>99</v>
      </c>
      <c r="E84" s="84">
        <v>2</v>
      </c>
      <c r="F84" s="84">
        <v>1</v>
      </c>
      <c r="G84" s="84">
        <v>7</v>
      </c>
      <c r="H84" s="84">
        <v>30659</v>
      </c>
      <c r="I84" s="84">
        <v>109</v>
      </c>
      <c r="J84" s="84">
        <v>18</v>
      </c>
      <c r="K84" s="84" t="s">
        <v>100</v>
      </c>
      <c r="L84" s="84" t="s">
        <v>110</v>
      </c>
      <c r="M84" s="84">
        <v>0</v>
      </c>
      <c r="N84" s="84">
        <v>1228</v>
      </c>
      <c r="O84" s="84">
        <v>151</v>
      </c>
      <c r="P84" s="84">
        <v>46</v>
      </c>
    </row>
    <row r="85" spans="2:16" x14ac:dyDescent="0.25">
      <c r="B85" s="84" t="s">
        <v>245</v>
      </c>
      <c r="C85" s="84" t="s">
        <v>246</v>
      </c>
      <c r="D85" s="84" t="s">
        <v>105</v>
      </c>
      <c r="E85" s="84">
        <v>1</v>
      </c>
      <c r="F85" s="84">
        <v>3</v>
      </c>
      <c r="G85" s="84">
        <v>0</v>
      </c>
      <c r="H85" s="84">
        <v>30760</v>
      </c>
      <c r="I85" s="84">
        <v>27</v>
      </c>
      <c r="J85" s="84">
        <v>9</v>
      </c>
      <c r="K85" s="84" t="s">
        <v>100</v>
      </c>
      <c r="L85" s="84" t="s">
        <v>110</v>
      </c>
      <c r="M85" s="84">
        <v>0</v>
      </c>
      <c r="N85" s="84">
        <v>1454</v>
      </c>
      <c r="O85" s="84">
        <v>181</v>
      </c>
      <c r="P85" s="84">
        <v>92</v>
      </c>
    </row>
    <row r="86" spans="2:16" x14ac:dyDescent="0.25">
      <c r="B86" s="84" t="s">
        <v>225</v>
      </c>
      <c r="C86" s="84" t="s">
        <v>247</v>
      </c>
      <c r="D86" s="84" t="s">
        <v>108</v>
      </c>
      <c r="E86" s="84">
        <v>1</v>
      </c>
      <c r="F86" s="84">
        <v>4</v>
      </c>
      <c r="G86" s="84">
        <v>9</v>
      </c>
      <c r="H86" s="84">
        <v>30951</v>
      </c>
      <c r="I86" s="84">
        <v>30</v>
      </c>
      <c r="J86" s="84">
        <v>29</v>
      </c>
      <c r="K86" s="84" t="s">
        <v>138</v>
      </c>
      <c r="L86" s="84" t="s">
        <v>128</v>
      </c>
      <c r="M86" s="84">
        <v>3</v>
      </c>
      <c r="N86" s="84">
        <v>1466</v>
      </c>
      <c r="O86" s="84">
        <v>161</v>
      </c>
      <c r="P86" s="84">
        <v>45</v>
      </c>
    </row>
    <row r="87" spans="2:16" x14ac:dyDescent="0.25">
      <c r="B87" s="84" t="s">
        <v>248</v>
      </c>
      <c r="C87" s="84" t="s">
        <v>200</v>
      </c>
      <c r="D87" s="84" t="s">
        <v>99</v>
      </c>
      <c r="E87" s="84">
        <v>1</v>
      </c>
      <c r="F87" s="84">
        <v>3</v>
      </c>
      <c r="G87" s="84">
        <v>9</v>
      </c>
      <c r="H87" s="84">
        <v>30195</v>
      </c>
      <c r="I87" s="84">
        <v>198</v>
      </c>
      <c r="J87" s="84">
        <v>5</v>
      </c>
      <c r="K87" s="84" t="s">
        <v>109</v>
      </c>
      <c r="L87" s="84" t="s">
        <v>166</v>
      </c>
      <c r="M87" s="84">
        <v>3</v>
      </c>
      <c r="N87" s="84">
        <v>1471</v>
      </c>
      <c r="O87" s="84">
        <v>188</v>
      </c>
      <c r="P87" s="84">
        <v>93</v>
      </c>
    </row>
    <row r="88" spans="2:16" x14ac:dyDescent="0.25">
      <c r="B88" s="84" t="s">
        <v>189</v>
      </c>
      <c r="C88" s="84" t="s">
        <v>249</v>
      </c>
      <c r="D88" s="84" t="s">
        <v>105</v>
      </c>
      <c r="E88" s="84">
        <v>1</v>
      </c>
      <c r="F88" s="84">
        <v>4</v>
      </c>
      <c r="G88" s="84">
        <v>2</v>
      </c>
      <c r="H88" s="84">
        <v>30884</v>
      </c>
      <c r="I88" s="84">
        <v>80</v>
      </c>
      <c r="J88" s="84">
        <v>21</v>
      </c>
      <c r="K88" s="84" t="s">
        <v>109</v>
      </c>
      <c r="L88" s="84" t="s">
        <v>141</v>
      </c>
      <c r="M88" s="84">
        <v>2</v>
      </c>
      <c r="N88" s="84">
        <v>1626</v>
      </c>
      <c r="O88" s="84">
        <v>155</v>
      </c>
      <c r="P88" s="84">
        <v>85</v>
      </c>
    </row>
    <row r="89" spans="2:16" x14ac:dyDescent="0.25">
      <c r="B89" s="84" t="s">
        <v>250</v>
      </c>
      <c r="C89" s="84" t="s">
        <v>236</v>
      </c>
      <c r="D89" s="84" t="s">
        <v>125</v>
      </c>
      <c r="E89" s="84">
        <v>2</v>
      </c>
      <c r="F89" s="84">
        <v>4</v>
      </c>
      <c r="G89" s="84">
        <v>5</v>
      </c>
      <c r="H89" s="84">
        <v>30367</v>
      </c>
      <c r="I89" s="84">
        <v>53</v>
      </c>
      <c r="J89" s="84">
        <v>4</v>
      </c>
      <c r="K89" s="84" t="s">
        <v>100</v>
      </c>
      <c r="L89" s="84" t="s">
        <v>166</v>
      </c>
      <c r="M89" s="84">
        <v>3</v>
      </c>
      <c r="N89" s="84">
        <v>1709</v>
      </c>
      <c r="O89" s="84">
        <v>192</v>
      </c>
      <c r="P89" s="84">
        <v>90</v>
      </c>
    </row>
    <row r="90" spans="2:16" x14ac:dyDescent="0.25">
      <c r="B90" s="84" t="s">
        <v>115</v>
      </c>
      <c r="C90" s="84" t="s">
        <v>154</v>
      </c>
      <c r="D90" s="84" t="s">
        <v>108</v>
      </c>
      <c r="E90" s="84">
        <v>3</v>
      </c>
      <c r="F90" s="84">
        <v>1</v>
      </c>
      <c r="G90" s="84">
        <v>8</v>
      </c>
      <c r="H90" s="84">
        <v>30862</v>
      </c>
      <c r="I90" s="84">
        <v>80</v>
      </c>
      <c r="J90" s="84">
        <v>17</v>
      </c>
      <c r="K90" s="84" t="s">
        <v>109</v>
      </c>
      <c r="L90" s="84" t="s">
        <v>141</v>
      </c>
      <c r="M90" s="84">
        <v>1</v>
      </c>
      <c r="N90" s="84">
        <v>1743</v>
      </c>
      <c r="O90" s="84">
        <v>188</v>
      </c>
      <c r="P90" s="84">
        <v>108</v>
      </c>
    </row>
    <row r="91" spans="2:16" x14ac:dyDescent="0.25">
      <c r="B91" s="84" t="s">
        <v>251</v>
      </c>
      <c r="C91" s="84" t="s">
        <v>252</v>
      </c>
      <c r="D91" s="84" t="s">
        <v>125</v>
      </c>
      <c r="E91" s="84">
        <v>2</v>
      </c>
      <c r="F91" s="84">
        <v>2</v>
      </c>
      <c r="G91" s="84">
        <v>0</v>
      </c>
      <c r="H91" s="84">
        <v>30465</v>
      </c>
      <c r="I91" s="84">
        <v>143</v>
      </c>
      <c r="J91" s="84">
        <v>10</v>
      </c>
      <c r="K91" s="84" t="s">
        <v>113</v>
      </c>
      <c r="L91" s="84" t="s">
        <v>166</v>
      </c>
      <c r="M91" s="84">
        <v>3</v>
      </c>
      <c r="N91" s="84">
        <v>1782</v>
      </c>
      <c r="O91" s="84">
        <v>174</v>
      </c>
      <c r="P91" s="84">
        <v>97</v>
      </c>
    </row>
    <row r="92" spans="2:16" x14ac:dyDescent="0.25">
      <c r="B92" s="84" t="s">
        <v>245</v>
      </c>
      <c r="C92" s="84" t="s">
        <v>253</v>
      </c>
      <c r="D92" s="84" t="s">
        <v>105</v>
      </c>
      <c r="E92" s="84">
        <v>2</v>
      </c>
      <c r="F92" s="84">
        <v>2</v>
      </c>
      <c r="G92" s="84">
        <v>6</v>
      </c>
      <c r="H92" s="84">
        <v>29819</v>
      </c>
      <c r="I92" s="84">
        <v>118</v>
      </c>
      <c r="J92" s="84">
        <v>27</v>
      </c>
      <c r="K92" s="84" t="s">
        <v>100</v>
      </c>
      <c r="L92" s="84" t="s">
        <v>135</v>
      </c>
      <c r="M92" s="84">
        <v>1</v>
      </c>
      <c r="N92" s="84">
        <v>1812</v>
      </c>
      <c r="O92" s="84">
        <v>160</v>
      </c>
      <c r="P92" s="84">
        <v>100</v>
      </c>
    </row>
    <row r="93" spans="2:16" x14ac:dyDescent="0.25">
      <c r="B93" s="84" t="s">
        <v>119</v>
      </c>
      <c r="C93" s="84" t="s">
        <v>254</v>
      </c>
      <c r="D93" s="84" t="s">
        <v>99</v>
      </c>
      <c r="E93" s="84">
        <v>1</v>
      </c>
      <c r="F93" s="84">
        <v>4</v>
      </c>
      <c r="G93" s="84">
        <v>2</v>
      </c>
      <c r="H93" s="84">
        <v>29865</v>
      </c>
      <c r="I93" s="84">
        <v>83</v>
      </c>
      <c r="J93" s="84">
        <v>6</v>
      </c>
      <c r="K93" s="84" t="s">
        <v>109</v>
      </c>
      <c r="L93" s="84" t="s">
        <v>110</v>
      </c>
      <c r="M93" s="84">
        <v>4</v>
      </c>
      <c r="N93" s="84">
        <v>1822</v>
      </c>
      <c r="O93" s="84">
        <v>161</v>
      </c>
      <c r="P93" s="84">
        <v>58</v>
      </c>
    </row>
    <row r="94" spans="2:16" x14ac:dyDescent="0.25">
      <c r="B94" s="84" t="s">
        <v>234</v>
      </c>
      <c r="C94" s="84" t="s">
        <v>255</v>
      </c>
      <c r="D94" s="84" t="s">
        <v>108</v>
      </c>
      <c r="E94" s="84">
        <v>3</v>
      </c>
      <c r="F94" s="84">
        <v>2</v>
      </c>
      <c r="G94" s="84">
        <v>3</v>
      </c>
      <c r="H94" s="84">
        <v>30195</v>
      </c>
      <c r="I94" s="84">
        <v>126</v>
      </c>
      <c r="J94" s="84">
        <v>25</v>
      </c>
      <c r="K94" s="84" t="s">
        <v>100</v>
      </c>
      <c r="L94" s="84" t="s">
        <v>128</v>
      </c>
      <c r="M94" s="84">
        <v>1</v>
      </c>
      <c r="N94" s="84">
        <v>127</v>
      </c>
      <c r="O94" s="84">
        <v>151</v>
      </c>
      <c r="P94" s="84">
        <v>50</v>
      </c>
    </row>
    <row r="95" spans="2:16" x14ac:dyDescent="0.25">
      <c r="B95" s="84" t="s">
        <v>162</v>
      </c>
      <c r="C95" s="84" t="s">
        <v>256</v>
      </c>
      <c r="D95" s="84" t="s">
        <v>99</v>
      </c>
      <c r="E95" s="84">
        <v>1</v>
      </c>
      <c r="F95" s="84">
        <v>1</v>
      </c>
      <c r="G95" s="84">
        <v>5</v>
      </c>
      <c r="H95" s="84">
        <v>29728</v>
      </c>
      <c r="I95" s="84">
        <v>29</v>
      </c>
      <c r="J95" s="84">
        <v>0</v>
      </c>
      <c r="K95" s="84" t="s">
        <v>113</v>
      </c>
      <c r="L95" s="84" t="s">
        <v>135</v>
      </c>
      <c r="M95" s="84">
        <v>2</v>
      </c>
      <c r="N95" s="84">
        <v>233</v>
      </c>
      <c r="O95" s="84">
        <v>154</v>
      </c>
      <c r="P95" s="84">
        <v>100</v>
      </c>
    </row>
    <row r="96" spans="2:16" x14ac:dyDescent="0.25">
      <c r="B96" s="84" t="s">
        <v>257</v>
      </c>
      <c r="C96" s="84" t="s">
        <v>258</v>
      </c>
      <c r="D96" s="84" t="s">
        <v>99</v>
      </c>
      <c r="E96" s="84">
        <v>3</v>
      </c>
      <c r="F96" s="84">
        <v>1</v>
      </c>
      <c r="G96" s="84">
        <v>8</v>
      </c>
      <c r="H96" s="84">
        <v>30670</v>
      </c>
      <c r="I96" s="84">
        <v>152</v>
      </c>
      <c r="J96" s="84">
        <v>24</v>
      </c>
      <c r="K96" s="84" t="s">
        <v>100</v>
      </c>
      <c r="L96" s="84" t="s">
        <v>135</v>
      </c>
      <c r="M96" s="84">
        <v>0</v>
      </c>
      <c r="N96" s="84">
        <v>261</v>
      </c>
      <c r="O96" s="84">
        <v>184</v>
      </c>
      <c r="P96" s="84">
        <v>106</v>
      </c>
    </row>
    <row r="97" spans="2:16" x14ac:dyDescent="0.25">
      <c r="B97" s="84" t="s">
        <v>259</v>
      </c>
      <c r="C97" s="84" t="s">
        <v>226</v>
      </c>
      <c r="D97" s="84" t="s">
        <v>105</v>
      </c>
      <c r="E97" s="84">
        <v>3</v>
      </c>
      <c r="F97" s="84">
        <v>3</v>
      </c>
      <c r="G97" s="84">
        <v>10</v>
      </c>
      <c r="H97" s="84">
        <v>29891</v>
      </c>
      <c r="I97" s="84">
        <v>64</v>
      </c>
      <c r="J97" s="84">
        <v>7</v>
      </c>
      <c r="K97" s="84" t="s">
        <v>113</v>
      </c>
      <c r="L97" s="84" t="s">
        <v>166</v>
      </c>
      <c r="M97" s="84">
        <v>0</v>
      </c>
      <c r="N97" s="84">
        <v>347</v>
      </c>
      <c r="O97" s="84">
        <v>172</v>
      </c>
      <c r="P97" s="84">
        <v>81</v>
      </c>
    </row>
    <row r="98" spans="2:16" x14ac:dyDescent="0.25">
      <c r="B98" s="84" t="s">
        <v>260</v>
      </c>
      <c r="C98" s="84" t="s">
        <v>261</v>
      </c>
      <c r="D98" s="84" t="s">
        <v>99</v>
      </c>
      <c r="E98" s="84">
        <v>3</v>
      </c>
      <c r="F98" s="84">
        <v>2</v>
      </c>
      <c r="G98" s="84">
        <v>1</v>
      </c>
      <c r="H98" s="84">
        <v>30100</v>
      </c>
      <c r="I98" s="84">
        <v>128</v>
      </c>
      <c r="J98" s="84">
        <v>21</v>
      </c>
      <c r="K98" s="84" t="s">
        <v>100</v>
      </c>
      <c r="L98" s="84" t="s">
        <v>110</v>
      </c>
      <c r="M98" s="84">
        <v>2</v>
      </c>
      <c r="N98" s="84">
        <v>397</v>
      </c>
      <c r="O98" s="84">
        <v>156</v>
      </c>
      <c r="P98" s="84">
        <v>74</v>
      </c>
    </row>
    <row r="99" spans="2:16" x14ac:dyDescent="0.25">
      <c r="B99" s="84" t="s">
        <v>262</v>
      </c>
      <c r="C99" s="84" t="s">
        <v>263</v>
      </c>
      <c r="D99" s="84" t="s">
        <v>125</v>
      </c>
      <c r="E99" s="84">
        <v>3</v>
      </c>
      <c r="F99" s="84">
        <v>4</v>
      </c>
      <c r="G99" s="84">
        <v>1</v>
      </c>
      <c r="H99" s="84">
        <v>29315</v>
      </c>
      <c r="I99" s="84">
        <v>16</v>
      </c>
      <c r="J99" s="84">
        <v>21</v>
      </c>
      <c r="K99" s="84" t="s">
        <v>100</v>
      </c>
      <c r="L99" s="84" t="s">
        <v>101</v>
      </c>
      <c r="M99" s="84">
        <v>0</v>
      </c>
      <c r="N99" s="84">
        <v>433</v>
      </c>
      <c r="O99" s="84">
        <v>180</v>
      </c>
      <c r="P99" s="84">
        <v>70</v>
      </c>
    </row>
    <row r="100" spans="2:16" x14ac:dyDescent="0.25">
      <c r="B100" s="84" t="s">
        <v>242</v>
      </c>
      <c r="C100" s="84" t="s">
        <v>264</v>
      </c>
      <c r="D100" s="84" t="s">
        <v>108</v>
      </c>
      <c r="E100" s="84">
        <v>1</v>
      </c>
      <c r="F100" s="84">
        <v>4</v>
      </c>
      <c r="G100" s="84">
        <v>8</v>
      </c>
      <c r="H100" s="84">
        <v>29432</v>
      </c>
      <c r="I100" s="84">
        <v>179</v>
      </c>
      <c r="J100" s="84">
        <v>22</v>
      </c>
      <c r="K100" s="84" t="s">
        <v>138</v>
      </c>
      <c r="L100" s="84" t="s">
        <v>141</v>
      </c>
      <c r="M100" s="84">
        <v>3</v>
      </c>
      <c r="N100" s="84">
        <v>542</v>
      </c>
      <c r="O100" s="84">
        <v>177</v>
      </c>
      <c r="P100" s="84">
        <v>52</v>
      </c>
    </row>
    <row r="101" spans="2:16" x14ac:dyDescent="0.25">
      <c r="B101" s="84" t="s">
        <v>218</v>
      </c>
      <c r="C101" s="84" t="s">
        <v>197</v>
      </c>
      <c r="D101" s="84" t="s">
        <v>125</v>
      </c>
      <c r="E101" s="84">
        <v>3</v>
      </c>
      <c r="F101" s="84">
        <v>1</v>
      </c>
      <c r="G101" s="84">
        <v>2</v>
      </c>
      <c r="H101" s="84">
        <v>30231</v>
      </c>
      <c r="I101" s="84">
        <v>49</v>
      </c>
      <c r="J101" s="84">
        <v>26</v>
      </c>
      <c r="K101" s="84" t="s">
        <v>100</v>
      </c>
      <c r="L101" s="84" t="s">
        <v>110</v>
      </c>
      <c r="M101" s="84">
        <v>3</v>
      </c>
      <c r="N101" s="84">
        <v>623</v>
      </c>
      <c r="O101" s="84">
        <v>194</v>
      </c>
      <c r="P101" s="84">
        <v>52</v>
      </c>
    </row>
    <row r="102" spans="2:16" x14ac:dyDescent="0.25">
      <c r="B102" s="84" t="s">
        <v>265</v>
      </c>
      <c r="C102" s="84" t="s">
        <v>266</v>
      </c>
      <c r="D102" s="84" t="s">
        <v>125</v>
      </c>
      <c r="E102" s="84">
        <v>2</v>
      </c>
      <c r="F102" s="84">
        <v>2</v>
      </c>
      <c r="G102" s="84">
        <v>3</v>
      </c>
      <c r="H102" s="84">
        <v>31026</v>
      </c>
      <c r="I102" s="84">
        <v>43</v>
      </c>
      <c r="J102" s="84">
        <v>9</v>
      </c>
      <c r="K102" s="84" t="s">
        <v>113</v>
      </c>
      <c r="L102" s="84" t="s">
        <v>135</v>
      </c>
      <c r="M102" s="84">
        <v>2</v>
      </c>
      <c r="N102" s="84">
        <v>788</v>
      </c>
      <c r="O102" s="84">
        <v>150</v>
      </c>
      <c r="P102" s="84">
        <v>56</v>
      </c>
    </row>
    <row r="103" spans="2:16" x14ac:dyDescent="0.25">
      <c r="B103" s="84" t="s">
        <v>146</v>
      </c>
      <c r="C103" s="84" t="s">
        <v>195</v>
      </c>
      <c r="D103" s="84" t="s">
        <v>105</v>
      </c>
      <c r="E103" s="84">
        <v>2</v>
      </c>
      <c r="F103" s="84">
        <v>4</v>
      </c>
      <c r="G103" s="84">
        <v>5</v>
      </c>
      <c r="H103" s="84">
        <v>29268</v>
      </c>
      <c r="I103" s="84">
        <v>4</v>
      </c>
      <c r="J103" s="84">
        <v>14</v>
      </c>
      <c r="K103" s="84" t="s">
        <v>113</v>
      </c>
      <c r="L103" s="84" t="s">
        <v>128</v>
      </c>
      <c r="M103" s="84">
        <v>1</v>
      </c>
      <c r="N103" s="84">
        <v>838</v>
      </c>
      <c r="O103" s="84">
        <v>175</v>
      </c>
      <c r="P103" s="84">
        <v>109</v>
      </c>
    </row>
    <row r="104" spans="2:16" x14ac:dyDescent="0.25">
      <c r="B104" s="84" t="s">
        <v>159</v>
      </c>
      <c r="C104" s="84" t="s">
        <v>252</v>
      </c>
      <c r="D104" s="84" t="s">
        <v>105</v>
      </c>
      <c r="E104" s="84">
        <v>2</v>
      </c>
      <c r="F104" s="84">
        <v>1</v>
      </c>
      <c r="G104" s="84">
        <v>9</v>
      </c>
      <c r="H104" s="84">
        <v>30753</v>
      </c>
      <c r="I104" s="84">
        <v>169</v>
      </c>
      <c r="J104" s="84">
        <v>29</v>
      </c>
      <c r="K104" s="84"/>
      <c r="L104" s="84" t="s">
        <v>101</v>
      </c>
      <c r="M104" s="84">
        <v>2</v>
      </c>
      <c r="N104" s="84">
        <v>1019</v>
      </c>
      <c r="O104" s="84">
        <v>168</v>
      </c>
      <c r="P104" s="84">
        <v>86</v>
      </c>
    </row>
    <row r="105" spans="2:16" x14ac:dyDescent="0.25">
      <c r="B105" s="84" t="s">
        <v>267</v>
      </c>
      <c r="C105" s="84" t="s">
        <v>193</v>
      </c>
      <c r="D105" s="84" t="s">
        <v>125</v>
      </c>
      <c r="E105" s="84">
        <v>2</v>
      </c>
      <c r="F105" s="84">
        <v>1</v>
      </c>
      <c r="G105" s="84">
        <v>6</v>
      </c>
      <c r="H105" s="84">
        <v>29442</v>
      </c>
      <c r="I105" s="84">
        <v>106</v>
      </c>
      <c r="J105" s="84">
        <v>28</v>
      </c>
      <c r="K105" s="84"/>
      <c r="L105" s="84" t="s">
        <v>128</v>
      </c>
      <c r="M105" s="84">
        <v>4</v>
      </c>
      <c r="N105" s="84">
        <v>1059</v>
      </c>
      <c r="O105" s="84">
        <v>153</v>
      </c>
      <c r="P105" s="84">
        <v>106</v>
      </c>
    </row>
    <row r="106" spans="2:16" x14ac:dyDescent="0.25">
      <c r="B106" s="84" t="s">
        <v>153</v>
      </c>
      <c r="C106" s="84" t="s">
        <v>268</v>
      </c>
      <c r="D106" s="84" t="s">
        <v>125</v>
      </c>
      <c r="E106" s="84">
        <v>1</v>
      </c>
      <c r="F106" s="84">
        <v>2</v>
      </c>
      <c r="G106" s="84">
        <v>0</v>
      </c>
      <c r="H106" s="84">
        <v>29514</v>
      </c>
      <c r="I106" s="84">
        <v>167</v>
      </c>
      <c r="J106" s="84">
        <v>10</v>
      </c>
      <c r="K106" s="84" t="s">
        <v>100</v>
      </c>
      <c r="L106" s="84" t="s">
        <v>110</v>
      </c>
      <c r="M106" s="84">
        <v>1</v>
      </c>
      <c r="N106" s="84">
        <v>1170</v>
      </c>
      <c r="O106" s="84">
        <v>170</v>
      </c>
      <c r="P106" s="84">
        <v>97</v>
      </c>
    </row>
    <row r="107" spans="2:16" x14ac:dyDescent="0.25">
      <c r="B107" s="84" t="s">
        <v>269</v>
      </c>
      <c r="C107" s="84" t="s">
        <v>270</v>
      </c>
      <c r="D107" s="84" t="s">
        <v>105</v>
      </c>
      <c r="E107" s="84">
        <v>1</v>
      </c>
      <c r="F107" s="84">
        <v>2</v>
      </c>
      <c r="G107" s="84">
        <v>7</v>
      </c>
      <c r="H107" s="84">
        <v>30794</v>
      </c>
      <c r="I107" s="84">
        <v>188</v>
      </c>
      <c r="J107" s="84">
        <v>4</v>
      </c>
      <c r="K107" s="84" t="s">
        <v>113</v>
      </c>
      <c r="L107" s="84" t="s">
        <v>166</v>
      </c>
      <c r="M107" s="84">
        <v>1</v>
      </c>
      <c r="N107" s="84">
        <v>1218</v>
      </c>
      <c r="O107" s="84">
        <v>173</v>
      </c>
      <c r="P107" s="84">
        <v>57</v>
      </c>
    </row>
    <row r="108" spans="2:16" x14ac:dyDescent="0.25">
      <c r="B108" s="84" t="s">
        <v>162</v>
      </c>
      <c r="C108" s="84" t="s">
        <v>206</v>
      </c>
      <c r="D108" s="84" t="s">
        <v>125</v>
      </c>
      <c r="E108" s="84">
        <v>2</v>
      </c>
      <c r="F108" s="84">
        <v>1</v>
      </c>
      <c r="G108" s="84">
        <v>5</v>
      </c>
      <c r="H108" s="84">
        <v>30095</v>
      </c>
      <c r="I108" s="84">
        <v>187</v>
      </c>
      <c r="J108" s="84">
        <v>28</v>
      </c>
      <c r="K108" s="84" t="s">
        <v>113</v>
      </c>
      <c r="L108" s="84" t="s">
        <v>166</v>
      </c>
      <c r="M108" s="84">
        <v>3</v>
      </c>
      <c r="N108" s="84">
        <v>1246</v>
      </c>
      <c r="O108" s="84">
        <v>181</v>
      </c>
      <c r="P108" s="84">
        <v>54</v>
      </c>
    </row>
    <row r="109" spans="2:16" x14ac:dyDescent="0.25">
      <c r="B109" s="84" t="s">
        <v>271</v>
      </c>
      <c r="C109" s="84" t="s">
        <v>272</v>
      </c>
      <c r="D109" s="84" t="s">
        <v>108</v>
      </c>
      <c r="E109" s="84">
        <v>2</v>
      </c>
      <c r="F109" s="84">
        <v>4</v>
      </c>
      <c r="G109" s="84">
        <v>4</v>
      </c>
      <c r="H109" s="84">
        <v>29477</v>
      </c>
      <c r="I109" s="84">
        <v>142</v>
      </c>
      <c r="J109" s="84">
        <v>15</v>
      </c>
      <c r="K109" s="84" t="s">
        <v>138</v>
      </c>
      <c r="L109" s="84" t="s">
        <v>110</v>
      </c>
      <c r="M109" s="84">
        <v>3</v>
      </c>
      <c r="N109" s="84">
        <v>1314</v>
      </c>
      <c r="O109" s="84">
        <v>155</v>
      </c>
      <c r="P109" s="84">
        <v>86</v>
      </c>
    </row>
    <row r="110" spans="2:16" x14ac:dyDescent="0.25">
      <c r="B110" s="84" t="s">
        <v>273</v>
      </c>
      <c r="C110" s="84" t="s">
        <v>272</v>
      </c>
      <c r="D110" s="84" t="s">
        <v>108</v>
      </c>
      <c r="E110" s="84">
        <v>2</v>
      </c>
      <c r="F110" s="84">
        <v>3</v>
      </c>
      <c r="G110" s="84">
        <v>10</v>
      </c>
      <c r="H110" s="84">
        <v>30421</v>
      </c>
      <c r="I110" s="84">
        <v>16</v>
      </c>
      <c r="J110" s="84">
        <v>9</v>
      </c>
      <c r="K110" s="84" t="s">
        <v>109</v>
      </c>
      <c r="L110" s="84" t="s">
        <v>128</v>
      </c>
      <c r="M110" s="84">
        <v>3</v>
      </c>
      <c r="N110" s="84">
        <v>1388</v>
      </c>
      <c r="O110" s="84">
        <v>171</v>
      </c>
      <c r="P110" s="84">
        <v>75</v>
      </c>
    </row>
    <row r="111" spans="2:16" x14ac:dyDescent="0.25">
      <c r="B111" s="84" t="s">
        <v>153</v>
      </c>
      <c r="C111" s="84" t="s">
        <v>274</v>
      </c>
      <c r="D111" s="84" t="s">
        <v>105</v>
      </c>
      <c r="E111" s="84">
        <v>2</v>
      </c>
      <c r="F111" s="84">
        <v>4</v>
      </c>
      <c r="G111" s="84">
        <v>3</v>
      </c>
      <c r="H111" s="84">
        <v>29592</v>
      </c>
      <c r="I111" s="84">
        <v>58</v>
      </c>
      <c r="J111" s="84">
        <v>1</v>
      </c>
      <c r="K111" s="84" t="s">
        <v>138</v>
      </c>
      <c r="L111" s="84" t="s">
        <v>110</v>
      </c>
      <c r="M111" s="84">
        <v>4</v>
      </c>
      <c r="N111" s="84">
        <v>1410</v>
      </c>
      <c r="O111" s="84">
        <v>175</v>
      </c>
      <c r="P111" s="84">
        <v>93</v>
      </c>
    </row>
    <row r="112" spans="2:16" x14ac:dyDescent="0.25">
      <c r="B112" s="84" t="s">
        <v>136</v>
      </c>
      <c r="C112" s="84" t="s">
        <v>275</v>
      </c>
      <c r="D112" s="84" t="s">
        <v>125</v>
      </c>
      <c r="E112" s="84">
        <v>2</v>
      </c>
      <c r="F112" s="84">
        <v>2</v>
      </c>
      <c r="G112" s="84">
        <v>6</v>
      </c>
      <c r="H112" s="84">
        <v>30845</v>
      </c>
      <c r="I112" s="84">
        <v>136</v>
      </c>
      <c r="J112" s="84">
        <v>6</v>
      </c>
      <c r="K112" s="84" t="s">
        <v>138</v>
      </c>
      <c r="L112" s="84" t="s">
        <v>141</v>
      </c>
      <c r="M112" s="84">
        <v>0</v>
      </c>
      <c r="N112" s="84">
        <v>1474</v>
      </c>
      <c r="O112" s="84">
        <v>185</v>
      </c>
      <c r="P112" s="84">
        <v>80</v>
      </c>
    </row>
    <row r="113" spans="2:16" x14ac:dyDescent="0.25">
      <c r="B113" s="84" t="s">
        <v>234</v>
      </c>
      <c r="C113" s="84" t="s">
        <v>276</v>
      </c>
      <c r="D113" s="84" t="s">
        <v>108</v>
      </c>
      <c r="E113" s="84">
        <v>1</v>
      </c>
      <c r="F113" s="84">
        <v>3</v>
      </c>
      <c r="G113" s="84">
        <v>5</v>
      </c>
      <c r="H113" s="84">
        <v>30395</v>
      </c>
      <c r="I113" s="84">
        <v>69</v>
      </c>
      <c r="J113" s="84">
        <v>12</v>
      </c>
      <c r="K113" s="84" t="s">
        <v>109</v>
      </c>
      <c r="L113" s="84" t="s">
        <v>128</v>
      </c>
      <c r="M113" s="84">
        <v>3</v>
      </c>
      <c r="N113" s="84">
        <v>1498</v>
      </c>
      <c r="O113" s="84">
        <v>193</v>
      </c>
      <c r="P113" s="84">
        <v>84</v>
      </c>
    </row>
    <row r="114" spans="2:16" x14ac:dyDescent="0.25">
      <c r="B114" s="84" t="s">
        <v>277</v>
      </c>
      <c r="C114" s="84" t="s">
        <v>278</v>
      </c>
      <c r="D114" s="84" t="s">
        <v>125</v>
      </c>
      <c r="E114" s="84">
        <v>2</v>
      </c>
      <c r="F114" s="84">
        <v>3</v>
      </c>
      <c r="G114" s="84">
        <v>2</v>
      </c>
      <c r="H114" s="84">
        <v>29435</v>
      </c>
      <c r="I114" s="84">
        <v>88</v>
      </c>
      <c r="J114" s="84">
        <v>12</v>
      </c>
      <c r="K114" s="84" t="s">
        <v>113</v>
      </c>
      <c r="L114" s="84" t="s">
        <v>141</v>
      </c>
      <c r="M114" s="84">
        <v>4</v>
      </c>
      <c r="N114" s="84">
        <v>1583</v>
      </c>
      <c r="O114" s="84">
        <v>195</v>
      </c>
      <c r="P114" s="84">
        <v>86</v>
      </c>
    </row>
    <row r="115" spans="2:16" x14ac:dyDescent="0.25">
      <c r="B115" s="84" t="s">
        <v>279</v>
      </c>
      <c r="C115" s="84" t="s">
        <v>210</v>
      </c>
      <c r="D115" s="84" t="s">
        <v>125</v>
      </c>
      <c r="E115" s="84">
        <v>2</v>
      </c>
      <c r="F115" s="84">
        <v>4</v>
      </c>
      <c r="G115" s="84">
        <v>9</v>
      </c>
      <c r="H115" s="84">
        <v>30925</v>
      </c>
      <c r="I115" s="84">
        <v>126</v>
      </c>
      <c r="J115" s="84">
        <v>1</v>
      </c>
      <c r="K115" s="84" t="s">
        <v>138</v>
      </c>
      <c r="L115" s="84" t="s">
        <v>110</v>
      </c>
      <c r="M115" s="84">
        <v>3</v>
      </c>
      <c r="N115" s="84">
        <v>1697</v>
      </c>
      <c r="O115" s="84">
        <v>175</v>
      </c>
      <c r="P115" s="84">
        <v>79</v>
      </c>
    </row>
    <row r="116" spans="2:16" x14ac:dyDescent="0.25">
      <c r="B116" s="84" t="s">
        <v>280</v>
      </c>
      <c r="C116" s="84" t="s">
        <v>191</v>
      </c>
      <c r="D116" s="84" t="s">
        <v>105</v>
      </c>
      <c r="E116" s="84">
        <v>1</v>
      </c>
      <c r="F116" s="84">
        <v>3</v>
      </c>
      <c r="G116" s="84">
        <v>8</v>
      </c>
      <c r="H116" s="84">
        <v>30313</v>
      </c>
      <c r="I116" s="84">
        <v>187</v>
      </c>
      <c r="J116" s="84">
        <v>25</v>
      </c>
      <c r="K116" s="84" t="s">
        <v>113</v>
      </c>
      <c r="L116" s="84" t="s">
        <v>114</v>
      </c>
      <c r="M116" s="84">
        <v>4</v>
      </c>
      <c r="N116" s="84">
        <v>1739</v>
      </c>
      <c r="O116" s="84">
        <v>151</v>
      </c>
      <c r="P116" s="84">
        <v>64</v>
      </c>
    </row>
    <row r="117" spans="2:16" x14ac:dyDescent="0.25">
      <c r="B117" s="84" t="s">
        <v>280</v>
      </c>
      <c r="C117" s="84" t="s">
        <v>233</v>
      </c>
      <c r="D117" s="84" t="s">
        <v>105</v>
      </c>
      <c r="E117" s="84">
        <v>1</v>
      </c>
      <c r="F117" s="84">
        <v>1</v>
      </c>
      <c r="G117" s="84">
        <v>5</v>
      </c>
      <c r="H117" s="84">
        <v>30420</v>
      </c>
      <c r="I117" s="84">
        <v>120</v>
      </c>
      <c r="J117" s="84">
        <v>24</v>
      </c>
      <c r="K117" s="84" t="s">
        <v>109</v>
      </c>
      <c r="L117" s="84" t="s">
        <v>135</v>
      </c>
      <c r="M117" s="84">
        <v>2</v>
      </c>
      <c r="N117" s="84">
        <v>1814</v>
      </c>
      <c r="O117" s="84">
        <v>198</v>
      </c>
      <c r="P117" s="84">
        <v>71</v>
      </c>
    </row>
    <row r="118" spans="2:16" x14ac:dyDescent="0.25">
      <c r="B118" s="84" t="s">
        <v>279</v>
      </c>
      <c r="C118" s="84" t="s">
        <v>266</v>
      </c>
      <c r="D118" s="84" t="s">
        <v>125</v>
      </c>
      <c r="E118" s="84">
        <v>3</v>
      </c>
      <c r="F118" s="84">
        <v>4</v>
      </c>
      <c r="G118" s="84">
        <v>2</v>
      </c>
      <c r="H118" s="84">
        <v>30181</v>
      </c>
      <c r="I118" s="84">
        <v>56</v>
      </c>
      <c r="J118" s="84">
        <v>7</v>
      </c>
      <c r="K118" s="84" t="s">
        <v>138</v>
      </c>
      <c r="L118" s="84" t="s">
        <v>110</v>
      </c>
      <c r="M118" s="84">
        <v>1</v>
      </c>
      <c r="N118" s="84">
        <v>1986</v>
      </c>
      <c r="O118" s="84">
        <v>177</v>
      </c>
      <c r="P118" s="84">
        <v>79</v>
      </c>
    </row>
    <row r="119" spans="2:16" x14ac:dyDescent="0.25">
      <c r="B119" s="84" t="s">
        <v>250</v>
      </c>
      <c r="C119" s="84" t="s">
        <v>156</v>
      </c>
      <c r="D119" s="84" t="s">
        <v>108</v>
      </c>
      <c r="E119" s="84">
        <v>2</v>
      </c>
      <c r="F119" s="84">
        <v>2</v>
      </c>
      <c r="G119" s="84">
        <v>10</v>
      </c>
      <c r="H119" s="84">
        <v>29686</v>
      </c>
      <c r="I119" s="84">
        <v>142</v>
      </c>
      <c r="J119" s="84">
        <v>13</v>
      </c>
      <c r="K119" s="84" t="s">
        <v>109</v>
      </c>
      <c r="L119" s="84" t="s">
        <v>114</v>
      </c>
      <c r="M119" s="84">
        <v>4</v>
      </c>
      <c r="N119" s="84">
        <v>43</v>
      </c>
      <c r="O119" s="84">
        <v>157</v>
      </c>
      <c r="P119" s="84">
        <v>56</v>
      </c>
    </row>
    <row r="120" spans="2:16" x14ac:dyDescent="0.25">
      <c r="B120" s="84" t="s">
        <v>244</v>
      </c>
      <c r="C120" s="84" t="s">
        <v>281</v>
      </c>
      <c r="D120" s="84" t="s">
        <v>108</v>
      </c>
      <c r="E120" s="84">
        <v>1</v>
      </c>
      <c r="F120" s="84">
        <v>1</v>
      </c>
      <c r="G120" s="84">
        <v>9</v>
      </c>
      <c r="H120" s="84">
        <v>30579</v>
      </c>
      <c r="I120" s="84">
        <v>164</v>
      </c>
      <c r="J120" s="84">
        <v>1</v>
      </c>
      <c r="K120" s="84" t="s">
        <v>138</v>
      </c>
      <c r="L120" s="84" t="s">
        <v>101</v>
      </c>
      <c r="M120" s="84">
        <v>4</v>
      </c>
      <c r="N120" s="84">
        <v>354</v>
      </c>
      <c r="O120" s="84">
        <v>177</v>
      </c>
      <c r="P120" s="84">
        <v>55</v>
      </c>
    </row>
    <row r="121" spans="2:16" x14ac:dyDescent="0.25">
      <c r="B121" s="84" t="s">
        <v>217</v>
      </c>
      <c r="C121" s="84" t="s">
        <v>282</v>
      </c>
      <c r="D121" s="84" t="s">
        <v>99</v>
      </c>
      <c r="E121" s="84">
        <v>1</v>
      </c>
      <c r="F121" s="84">
        <v>2</v>
      </c>
      <c r="G121" s="84">
        <v>2</v>
      </c>
      <c r="H121" s="84">
        <v>30338</v>
      </c>
      <c r="I121" s="84">
        <v>34</v>
      </c>
      <c r="J121" s="84">
        <v>17</v>
      </c>
      <c r="K121" s="84" t="s">
        <v>109</v>
      </c>
      <c r="L121" s="84" t="s">
        <v>135</v>
      </c>
      <c r="M121" s="84">
        <v>3</v>
      </c>
      <c r="N121" s="84">
        <v>521</v>
      </c>
      <c r="O121" s="84">
        <v>194</v>
      </c>
      <c r="P121" s="84">
        <v>99</v>
      </c>
    </row>
    <row r="122" spans="2:16" x14ac:dyDescent="0.25">
      <c r="B122" s="84" t="s">
        <v>283</v>
      </c>
      <c r="C122" s="84" t="s">
        <v>284</v>
      </c>
      <c r="D122" s="84" t="s">
        <v>105</v>
      </c>
      <c r="E122" s="84">
        <v>3</v>
      </c>
      <c r="F122" s="84">
        <v>1</v>
      </c>
      <c r="G122" s="84">
        <v>9</v>
      </c>
      <c r="H122" s="84">
        <v>30001</v>
      </c>
      <c r="I122" s="84">
        <v>161</v>
      </c>
      <c r="J122" s="84">
        <v>13</v>
      </c>
      <c r="K122" s="84" t="s">
        <v>100</v>
      </c>
      <c r="L122" s="84" t="s">
        <v>101</v>
      </c>
      <c r="M122" s="84">
        <v>1</v>
      </c>
      <c r="N122" s="84">
        <v>618</v>
      </c>
      <c r="O122" s="84">
        <v>178</v>
      </c>
      <c r="P122" s="84">
        <v>50</v>
      </c>
    </row>
    <row r="123" spans="2:16" x14ac:dyDescent="0.25">
      <c r="B123" s="84" t="s">
        <v>285</v>
      </c>
      <c r="C123" s="84" t="s">
        <v>286</v>
      </c>
      <c r="D123" s="84" t="s">
        <v>108</v>
      </c>
      <c r="E123" s="84">
        <v>2</v>
      </c>
      <c r="F123" s="84">
        <v>3</v>
      </c>
      <c r="G123" s="84">
        <v>1</v>
      </c>
      <c r="H123" s="84">
        <v>30640</v>
      </c>
      <c r="I123" s="84">
        <v>189</v>
      </c>
      <c r="J123" s="84">
        <v>10</v>
      </c>
      <c r="K123" s="84" t="s">
        <v>113</v>
      </c>
      <c r="L123" s="84" t="s">
        <v>166</v>
      </c>
      <c r="M123" s="84">
        <v>0</v>
      </c>
      <c r="N123" s="84">
        <v>993</v>
      </c>
      <c r="O123" s="84">
        <v>171</v>
      </c>
      <c r="P123" s="84">
        <v>77</v>
      </c>
    </row>
    <row r="124" spans="2:16" x14ac:dyDescent="0.25">
      <c r="B124" s="84" t="s">
        <v>287</v>
      </c>
      <c r="C124" s="84" t="s">
        <v>288</v>
      </c>
      <c r="D124" s="84" t="s">
        <v>99</v>
      </c>
      <c r="E124" s="84">
        <v>3</v>
      </c>
      <c r="F124" s="84">
        <v>1</v>
      </c>
      <c r="G124" s="84">
        <v>5</v>
      </c>
      <c r="H124" s="84">
        <v>30985</v>
      </c>
      <c r="I124" s="84">
        <v>195</v>
      </c>
      <c r="J124" s="84">
        <v>27</v>
      </c>
      <c r="K124" s="84" t="s">
        <v>100</v>
      </c>
      <c r="L124" s="84" t="s">
        <v>101</v>
      </c>
      <c r="M124" s="84">
        <v>2</v>
      </c>
      <c r="N124" s="84">
        <v>1036</v>
      </c>
      <c r="O124" s="84">
        <v>158</v>
      </c>
      <c r="P124" s="84">
        <v>74</v>
      </c>
    </row>
    <row r="125" spans="2:16" x14ac:dyDescent="0.25">
      <c r="B125" s="84" t="s">
        <v>185</v>
      </c>
      <c r="C125" s="84" t="s">
        <v>224</v>
      </c>
      <c r="D125" s="84" t="s">
        <v>108</v>
      </c>
      <c r="E125" s="84">
        <v>2</v>
      </c>
      <c r="F125" s="84">
        <v>2</v>
      </c>
      <c r="G125" s="84">
        <v>8</v>
      </c>
      <c r="H125" s="84">
        <v>29270</v>
      </c>
      <c r="I125" s="84">
        <v>186</v>
      </c>
      <c r="J125" s="84">
        <v>4</v>
      </c>
      <c r="K125" s="84" t="s">
        <v>109</v>
      </c>
      <c r="L125" s="84" t="s">
        <v>141</v>
      </c>
      <c r="M125" s="84">
        <v>1</v>
      </c>
      <c r="N125" s="84">
        <v>1048</v>
      </c>
      <c r="O125" s="84">
        <v>152</v>
      </c>
      <c r="P125" s="84">
        <v>101</v>
      </c>
    </row>
    <row r="126" spans="2:16" x14ac:dyDescent="0.25">
      <c r="B126" s="84" t="s">
        <v>289</v>
      </c>
      <c r="C126" s="84" t="s">
        <v>156</v>
      </c>
      <c r="D126" s="84" t="s">
        <v>125</v>
      </c>
      <c r="E126" s="84">
        <v>3</v>
      </c>
      <c r="F126" s="84">
        <v>3</v>
      </c>
      <c r="G126" s="84">
        <v>0</v>
      </c>
      <c r="H126" s="84">
        <v>29697</v>
      </c>
      <c r="I126" s="84">
        <v>147</v>
      </c>
      <c r="J126" s="84">
        <v>28</v>
      </c>
      <c r="K126" s="84" t="s">
        <v>109</v>
      </c>
      <c r="L126" s="84" t="s">
        <v>101</v>
      </c>
      <c r="M126" s="84">
        <v>1</v>
      </c>
      <c r="N126" s="84">
        <v>1319</v>
      </c>
      <c r="O126" s="84">
        <v>182</v>
      </c>
      <c r="P126" s="84">
        <v>62</v>
      </c>
    </row>
    <row r="127" spans="2:16" x14ac:dyDescent="0.25">
      <c r="B127" s="84" t="s">
        <v>241</v>
      </c>
      <c r="C127" s="84" t="s">
        <v>290</v>
      </c>
      <c r="D127" s="84" t="s">
        <v>99</v>
      </c>
      <c r="E127" s="84">
        <v>3</v>
      </c>
      <c r="F127" s="84">
        <v>3</v>
      </c>
      <c r="G127" s="84">
        <v>2</v>
      </c>
      <c r="H127" s="84">
        <v>30914</v>
      </c>
      <c r="I127" s="84">
        <v>87</v>
      </c>
      <c r="J127" s="84">
        <v>23</v>
      </c>
      <c r="K127" s="84" t="s">
        <v>109</v>
      </c>
      <c r="L127" s="84" t="s">
        <v>101</v>
      </c>
      <c r="M127" s="84">
        <v>0</v>
      </c>
      <c r="N127" s="84">
        <v>1349</v>
      </c>
      <c r="O127" s="84">
        <v>185</v>
      </c>
      <c r="P127" s="84">
        <v>64</v>
      </c>
    </row>
    <row r="128" spans="2:16" x14ac:dyDescent="0.25">
      <c r="B128" s="84" t="s">
        <v>291</v>
      </c>
      <c r="C128" s="84" t="s">
        <v>104</v>
      </c>
      <c r="D128" s="84" t="s">
        <v>108</v>
      </c>
      <c r="E128" s="84">
        <v>1</v>
      </c>
      <c r="F128" s="84">
        <v>1</v>
      </c>
      <c r="G128" s="84">
        <v>0</v>
      </c>
      <c r="H128" s="84">
        <v>29558</v>
      </c>
      <c r="I128" s="84">
        <v>71</v>
      </c>
      <c r="J128" s="84">
        <v>16</v>
      </c>
      <c r="K128" s="84" t="s">
        <v>113</v>
      </c>
      <c r="L128" s="84" t="s">
        <v>101</v>
      </c>
      <c r="M128" s="84">
        <v>2</v>
      </c>
      <c r="N128" s="84">
        <v>1543</v>
      </c>
      <c r="O128" s="84">
        <v>185</v>
      </c>
      <c r="P128" s="84">
        <v>88</v>
      </c>
    </row>
    <row r="129" spans="2:16" x14ac:dyDescent="0.25">
      <c r="B129" s="84" t="s">
        <v>214</v>
      </c>
      <c r="C129" s="84" t="s">
        <v>292</v>
      </c>
      <c r="D129" s="84" t="s">
        <v>108</v>
      </c>
      <c r="E129" s="84">
        <v>2</v>
      </c>
      <c r="F129" s="84">
        <v>2</v>
      </c>
      <c r="G129" s="84">
        <v>3</v>
      </c>
      <c r="H129" s="84">
        <v>29939</v>
      </c>
      <c r="I129" s="84">
        <v>2</v>
      </c>
      <c r="J129" s="84">
        <v>15</v>
      </c>
      <c r="K129" s="84" t="s">
        <v>113</v>
      </c>
      <c r="L129" s="84" t="s">
        <v>128</v>
      </c>
      <c r="M129" s="84">
        <v>4</v>
      </c>
      <c r="N129" s="84">
        <v>1579</v>
      </c>
      <c r="O129" s="84">
        <v>156</v>
      </c>
      <c r="P129" s="84">
        <v>59</v>
      </c>
    </row>
    <row r="130" spans="2:16" x14ac:dyDescent="0.25">
      <c r="B130" s="84" t="s">
        <v>250</v>
      </c>
      <c r="C130" s="84" t="s">
        <v>229</v>
      </c>
      <c r="D130" s="84" t="s">
        <v>108</v>
      </c>
      <c r="E130" s="84">
        <v>1</v>
      </c>
      <c r="F130" s="84">
        <v>2</v>
      </c>
      <c r="G130" s="84">
        <v>11</v>
      </c>
      <c r="H130" s="84">
        <v>30812</v>
      </c>
      <c r="I130" s="84">
        <v>160</v>
      </c>
      <c r="J130" s="84">
        <v>25</v>
      </c>
      <c r="K130" s="84" t="s">
        <v>113</v>
      </c>
      <c r="L130" s="84" t="s">
        <v>141</v>
      </c>
      <c r="M130" s="84">
        <v>1</v>
      </c>
      <c r="N130" s="84">
        <v>1607</v>
      </c>
      <c r="O130" s="84">
        <v>193</v>
      </c>
      <c r="P130" s="84">
        <v>80</v>
      </c>
    </row>
    <row r="131" spans="2:16" x14ac:dyDescent="0.25">
      <c r="B131" s="84" t="s">
        <v>207</v>
      </c>
      <c r="C131" s="84" t="s">
        <v>116</v>
      </c>
      <c r="D131" s="84" t="s">
        <v>99</v>
      </c>
      <c r="E131" s="84">
        <v>2</v>
      </c>
      <c r="F131" s="84">
        <v>4</v>
      </c>
      <c r="G131" s="84">
        <v>9</v>
      </c>
      <c r="H131" s="84">
        <v>30372</v>
      </c>
      <c r="I131" s="84">
        <v>162</v>
      </c>
      <c r="J131" s="84">
        <v>26</v>
      </c>
      <c r="K131" s="84" t="s">
        <v>109</v>
      </c>
      <c r="L131" s="84" t="s">
        <v>128</v>
      </c>
      <c r="M131" s="84">
        <v>1</v>
      </c>
      <c r="N131" s="84">
        <v>1763</v>
      </c>
      <c r="O131" s="84">
        <v>175</v>
      </c>
      <c r="P131" s="84">
        <v>46</v>
      </c>
    </row>
    <row r="132" spans="2:16" x14ac:dyDescent="0.25">
      <c r="B132" s="84" t="s">
        <v>139</v>
      </c>
      <c r="C132" s="84" t="s">
        <v>233</v>
      </c>
      <c r="D132" s="84" t="s">
        <v>105</v>
      </c>
      <c r="E132" s="84">
        <v>1</v>
      </c>
      <c r="F132" s="84">
        <v>4</v>
      </c>
      <c r="G132" s="84">
        <v>11</v>
      </c>
      <c r="H132" s="84">
        <v>30662</v>
      </c>
      <c r="I132" s="84">
        <v>67</v>
      </c>
      <c r="J132" s="84">
        <v>18</v>
      </c>
      <c r="K132" s="84" t="s">
        <v>100</v>
      </c>
      <c r="L132" s="84" t="s">
        <v>128</v>
      </c>
      <c r="M132" s="84">
        <v>1</v>
      </c>
      <c r="N132" s="84">
        <v>1805</v>
      </c>
      <c r="O132" s="84">
        <v>172</v>
      </c>
      <c r="P132" s="84">
        <v>83</v>
      </c>
    </row>
    <row r="133" spans="2:16" x14ac:dyDescent="0.25">
      <c r="B133" s="84" t="s">
        <v>293</v>
      </c>
      <c r="C133" s="84" t="s">
        <v>261</v>
      </c>
      <c r="D133" s="84" t="s">
        <v>108</v>
      </c>
      <c r="E133" s="84">
        <v>1</v>
      </c>
      <c r="F133" s="84">
        <v>2</v>
      </c>
      <c r="G133" s="84">
        <v>0</v>
      </c>
      <c r="H133" s="84">
        <v>30703</v>
      </c>
      <c r="I133" s="84">
        <v>123</v>
      </c>
      <c r="J133" s="84">
        <v>2</v>
      </c>
      <c r="K133" s="84" t="s">
        <v>113</v>
      </c>
      <c r="L133" s="84" t="s">
        <v>135</v>
      </c>
      <c r="M133" s="84">
        <v>0</v>
      </c>
      <c r="N133" s="84">
        <v>1968</v>
      </c>
      <c r="O133" s="84">
        <v>184</v>
      </c>
      <c r="P133" s="84">
        <v>65</v>
      </c>
    </row>
    <row r="134" spans="2:16" x14ac:dyDescent="0.25">
      <c r="B134" s="84" t="s">
        <v>245</v>
      </c>
      <c r="C134" s="84" t="s">
        <v>163</v>
      </c>
      <c r="D134" s="84" t="s">
        <v>125</v>
      </c>
      <c r="E134" s="84">
        <v>2</v>
      </c>
      <c r="F134" s="84">
        <v>4</v>
      </c>
      <c r="G134" s="84">
        <v>10</v>
      </c>
      <c r="H134" s="84">
        <v>29461</v>
      </c>
      <c r="I134" s="84">
        <v>82</v>
      </c>
      <c r="J134" s="84">
        <v>2</v>
      </c>
      <c r="K134" s="84" t="s">
        <v>138</v>
      </c>
      <c r="L134" s="84" t="s">
        <v>128</v>
      </c>
      <c r="M134" s="84">
        <v>0</v>
      </c>
      <c r="N134" s="84">
        <v>88</v>
      </c>
      <c r="O134" s="84">
        <v>183</v>
      </c>
      <c r="P134" s="84">
        <v>91</v>
      </c>
    </row>
    <row r="135" spans="2:16" x14ac:dyDescent="0.25">
      <c r="B135" s="84" t="s">
        <v>176</v>
      </c>
      <c r="C135" s="84" t="s">
        <v>294</v>
      </c>
      <c r="D135" s="84" t="s">
        <v>99</v>
      </c>
      <c r="E135" s="84">
        <v>2</v>
      </c>
      <c r="F135" s="84">
        <v>1</v>
      </c>
      <c r="G135" s="84">
        <v>11</v>
      </c>
      <c r="H135" s="84">
        <v>29886</v>
      </c>
      <c r="I135" s="84">
        <v>24</v>
      </c>
      <c r="J135" s="84">
        <v>23</v>
      </c>
      <c r="K135" s="84" t="s">
        <v>138</v>
      </c>
      <c r="L135" s="84" t="s">
        <v>101</v>
      </c>
      <c r="M135" s="84">
        <v>1</v>
      </c>
      <c r="N135" s="84">
        <v>190</v>
      </c>
      <c r="O135" s="84">
        <v>196</v>
      </c>
      <c r="P135" s="84">
        <v>95</v>
      </c>
    </row>
    <row r="136" spans="2:16" x14ac:dyDescent="0.25">
      <c r="B136" s="84" t="s">
        <v>295</v>
      </c>
      <c r="C136" s="84" t="s">
        <v>160</v>
      </c>
      <c r="D136" s="84" t="s">
        <v>105</v>
      </c>
      <c r="E136" s="84">
        <v>3</v>
      </c>
      <c r="F136" s="84">
        <v>3</v>
      </c>
      <c r="G136" s="84">
        <v>13</v>
      </c>
      <c r="H136" s="84">
        <v>29721</v>
      </c>
      <c r="I136" s="84">
        <v>83</v>
      </c>
      <c r="J136" s="84">
        <v>0</v>
      </c>
      <c r="K136" s="84" t="s">
        <v>100</v>
      </c>
      <c r="L136" s="84" t="s">
        <v>135</v>
      </c>
      <c r="M136" s="84">
        <v>4</v>
      </c>
      <c r="N136" s="84">
        <v>222</v>
      </c>
      <c r="O136" s="84">
        <v>186</v>
      </c>
      <c r="P136" s="84">
        <v>61</v>
      </c>
    </row>
    <row r="137" spans="2:16" x14ac:dyDescent="0.25">
      <c r="B137" s="84" t="s">
        <v>289</v>
      </c>
      <c r="C137" s="84" t="s">
        <v>226</v>
      </c>
      <c r="D137" s="84" t="s">
        <v>99</v>
      </c>
      <c r="E137" s="84">
        <v>3</v>
      </c>
      <c r="F137" s="84">
        <v>4</v>
      </c>
      <c r="G137" s="84">
        <v>12</v>
      </c>
      <c r="H137" s="84">
        <v>30904</v>
      </c>
      <c r="I137" s="84">
        <v>130</v>
      </c>
      <c r="J137" s="84">
        <v>28</v>
      </c>
      <c r="K137" s="84" t="s">
        <v>113</v>
      </c>
      <c r="L137" s="84" t="s">
        <v>110</v>
      </c>
      <c r="M137" s="84">
        <v>0</v>
      </c>
      <c r="N137" s="84">
        <v>499</v>
      </c>
      <c r="O137" s="84">
        <v>156</v>
      </c>
      <c r="P137" s="84">
        <v>63</v>
      </c>
    </row>
    <row r="138" spans="2:16" x14ac:dyDescent="0.25">
      <c r="B138" s="84" t="s">
        <v>285</v>
      </c>
      <c r="C138" s="84" t="s">
        <v>210</v>
      </c>
      <c r="D138" s="84" t="s">
        <v>105</v>
      </c>
      <c r="E138" s="84">
        <v>2</v>
      </c>
      <c r="F138" s="84">
        <v>3</v>
      </c>
      <c r="G138" s="84">
        <v>6</v>
      </c>
      <c r="H138" s="84">
        <v>29785</v>
      </c>
      <c r="I138" s="84">
        <v>26</v>
      </c>
      <c r="J138" s="84">
        <v>21</v>
      </c>
      <c r="K138" s="84" t="s">
        <v>100</v>
      </c>
      <c r="L138" s="84" t="s">
        <v>110</v>
      </c>
      <c r="M138" s="84">
        <v>1</v>
      </c>
      <c r="N138" s="84">
        <v>592</v>
      </c>
      <c r="O138" s="84">
        <v>199</v>
      </c>
      <c r="P138" s="84">
        <v>91</v>
      </c>
    </row>
    <row r="139" spans="2:16" x14ac:dyDescent="0.25">
      <c r="B139" s="84" t="s">
        <v>296</v>
      </c>
      <c r="C139" s="84" t="s">
        <v>212</v>
      </c>
      <c r="D139" s="84" t="s">
        <v>99</v>
      </c>
      <c r="E139" s="84">
        <v>2</v>
      </c>
      <c r="F139" s="84">
        <v>3</v>
      </c>
      <c r="G139" s="84">
        <v>12</v>
      </c>
      <c r="H139" s="84">
        <v>29232</v>
      </c>
      <c r="I139" s="84">
        <v>120</v>
      </c>
      <c r="J139" s="84">
        <v>25</v>
      </c>
      <c r="K139" s="84" t="s">
        <v>100</v>
      </c>
      <c r="L139" s="84" t="s">
        <v>110</v>
      </c>
      <c r="M139" s="84">
        <v>2</v>
      </c>
      <c r="N139" s="84">
        <v>906</v>
      </c>
      <c r="O139" s="84">
        <v>193</v>
      </c>
      <c r="P139" s="84">
        <v>46</v>
      </c>
    </row>
    <row r="140" spans="2:16" x14ac:dyDescent="0.25">
      <c r="B140" s="84" t="s">
        <v>297</v>
      </c>
      <c r="C140" s="84" t="s">
        <v>292</v>
      </c>
      <c r="D140" s="84" t="s">
        <v>108</v>
      </c>
      <c r="E140" s="84">
        <v>3</v>
      </c>
      <c r="F140" s="84">
        <v>2</v>
      </c>
      <c r="G140" s="84">
        <v>11</v>
      </c>
      <c r="H140" s="84">
        <v>29324</v>
      </c>
      <c r="I140" s="84">
        <v>126</v>
      </c>
      <c r="J140" s="84">
        <v>20</v>
      </c>
      <c r="K140" s="84" t="s">
        <v>100</v>
      </c>
      <c r="L140" s="84" t="s">
        <v>166</v>
      </c>
      <c r="M140" s="84">
        <v>3</v>
      </c>
      <c r="N140" s="84">
        <v>926</v>
      </c>
      <c r="O140" s="84">
        <v>169</v>
      </c>
      <c r="P140" s="84">
        <v>62</v>
      </c>
    </row>
    <row r="141" spans="2:16" x14ac:dyDescent="0.25">
      <c r="B141" s="84" t="s">
        <v>298</v>
      </c>
      <c r="C141" s="84" t="s">
        <v>299</v>
      </c>
      <c r="D141" s="84" t="s">
        <v>99</v>
      </c>
      <c r="E141" s="84">
        <v>2</v>
      </c>
      <c r="F141" s="84">
        <v>4</v>
      </c>
      <c r="G141" s="84">
        <v>8</v>
      </c>
      <c r="H141" s="84">
        <v>29228</v>
      </c>
      <c r="I141" s="84">
        <v>128</v>
      </c>
      <c r="J141" s="84">
        <v>15</v>
      </c>
      <c r="K141" s="84" t="s">
        <v>109</v>
      </c>
      <c r="L141" s="84" t="s">
        <v>114</v>
      </c>
      <c r="M141" s="84">
        <v>4</v>
      </c>
      <c r="N141" s="84">
        <v>1155</v>
      </c>
      <c r="O141" s="84">
        <v>168</v>
      </c>
      <c r="P141" s="84">
        <v>95</v>
      </c>
    </row>
    <row r="142" spans="2:16" x14ac:dyDescent="0.25">
      <c r="B142" s="84" t="s">
        <v>168</v>
      </c>
      <c r="C142" s="84" t="s">
        <v>208</v>
      </c>
      <c r="D142" s="84" t="s">
        <v>105</v>
      </c>
      <c r="E142" s="84">
        <v>1</v>
      </c>
      <c r="F142" s="84">
        <v>4</v>
      </c>
      <c r="G142" s="84">
        <v>7</v>
      </c>
      <c r="H142" s="84">
        <v>29971</v>
      </c>
      <c r="I142" s="84">
        <v>108</v>
      </c>
      <c r="J142" s="84">
        <v>18</v>
      </c>
      <c r="K142" s="84" t="s">
        <v>100</v>
      </c>
      <c r="L142" s="84" t="s">
        <v>110</v>
      </c>
      <c r="M142" s="84">
        <v>3</v>
      </c>
      <c r="N142" s="84">
        <v>1167</v>
      </c>
      <c r="O142" s="84">
        <v>156</v>
      </c>
      <c r="P142" s="84">
        <v>105</v>
      </c>
    </row>
    <row r="143" spans="2:16" x14ac:dyDescent="0.25">
      <c r="B143" s="84" t="s">
        <v>287</v>
      </c>
      <c r="C143" s="84" t="s">
        <v>294</v>
      </c>
      <c r="D143" s="84" t="s">
        <v>125</v>
      </c>
      <c r="E143" s="84">
        <v>1</v>
      </c>
      <c r="F143" s="84">
        <v>3</v>
      </c>
      <c r="G143" s="84">
        <v>11</v>
      </c>
      <c r="H143" s="84">
        <v>30311</v>
      </c>
      <c r="I143" s="84">
        <v>45</v>
      </c>
      <c r="J143" s="84">
        <v>7</v>
      </c>
      <c r="K143" s="84" t="s">
        <v>113</v>
      </c>
      <c r="L143" s="84" t="s">
        <v>110</v>
      </c>
      <c r="M143" s="84">
        <v>0</v>
      </c>
      <c r="N143" s="84">
        <v>1258</v>
      </c>
      <c r="O143" s="84">
        <v>182</v>
      </c>
      <c r="P143" s="84">
        <v>101</v>
      </c>
    </row>
    <row r="144" spans="2:16" x14ac:dyDescent="0.25">
      <c r="B144" s="84" t="s">
        <v>153</v>
      </c>
      <c r="C144" s="84" t="s">
        <v>202</v>
      </c>
      <c r="D144" s="84" t="s">
        <v>99</v>
      </c>
      <c r="E144" s="84">
        <v>2</v>
      </c>
      <c r="F144" s="84">
        <v>2</v>
      </c>
      <c r="G144" s="84">
        <v>1</v>
      </c>
      <c r="H144" s="84">
        <v>29746</v>
      </c>
      <c r="I144" s="84">
        <v>190</v>
      </c>
      <c r="J144" s="84">
        <v>2</v>
      </c>
      <c r="K144" s="84" t="s">
        <v>109</v>
      </c>
      <c r="L144" s="84" t="s">
        <v>166</v>
      </c>
      <c r="M144" s="84">
        <v>0</v>
      </c>
      <c r="N144" s="84">
        <v>1279</v>
      </c>
      <c r="O144" s="84">
        <v>171</v>
      </c>
      <c r="P144" s="84">
        <v>89</v>
      </c>
    </row>
    <row r="145" spans="2:16" x14ac:dyDescent="0.25">
      <c r="B145" s="84" t="s">
        <v>267</v>
      </c>
      <c r="C145" s="84" t="s">
        <v>127</v>
      </c>
      <c r="D145" s="84" t="s">
        <v>108</v>
      </c>
      <c r="E145" s="84">
        <v>1</v>
      </c>
      <c r="F145" s="84">
        <v>2</v>
      </c>
      <c r="G145" s="84">
        <v>10</v>
      </c>
      <c r="H145" s="84">
        <v>31048</v>
      </c>
      <c r="I145" s="84">
        <v>173</v>
      </c>
      <c r="J145" s="84">
        <v>8</v>
      </c>
      <c r="K145" s="84" t="s">
        <v>100</v>
      </c>
      <c r="L145" s="84" t="s">
        <v>166</v>
      </c>
      <c r="M145" s="84">
        <v>3</v>
      </c>
      <c r="N145" s="84">
        <v>1289</v>
      </c>
      <c r="O145" s="84">
        <v>162</v>
      </c>
      <c r="P145" s="84">
        <v>88</v>
      </c>
    </row>
    <row r="146" spans="2:16" x14ac:dyDescent="0.25">
      <c r="B146" s="84" t="s">
        <v>217</v>
      </c>
      <c r="C146" s="84" t="s">
        <v>151</v>
      </c>
      <c r="D146" s="84" t="s">
        <v>99</v>
      </c>
      <c r="E146" s="84">
        <v>1</v>
      </c>
      <c r="F146" s="84">
        <v>1</v>
      </c>
      <c r="G146" s="84">
        <v>7</v>
      </c>
      <c r="H146" s="84">
        <v>29464</v>
      </c>
      <c r="I146" s="84">
        <v>83</v>
      </c>
      <c r="J146" s="84">
        <v>27</v>
      </c>
      <c r="K146" s="84" t="s">
        <v>138</v>
      </c>
      <c r="L146" s="84" t="s">
        <v>141</v>
      </c>
      <c r="M146" s="84">
        <v>2</v>
      </c>
      <c r="N146" s="84">
        <v>1324</v>
      </c>
      <c r="O146" s="84">
        <v>193</v>
      </c>
      <c r="P146" s="84">
        <v>105</v>
      </c>
    </row>
    <row r="147" spans="2:16" x14ac:dyDescent="0.25">
      <c r="B147" s="84" t="s">
        <v>213</v>
      </c>
      <c r="C147" s="84" t="s">
        <v>300</v>
      </c>
      <c r="D147" s="84" t="s">
        <v>125</v>
      </c>
      <c r="E147" s="84">
        <v>2</v>
      </c>
      <c r="F147" s="84">
        <v>3</v>
      </c>
      <c r="G147" s="84">
        <v>7</v>
      </c>
      <c r="H147" s="84">
        <v>30595</v>
      </c>
      <c r="I147" s="84">
        <v>12</v>
      </c>
      <c r="J147" s="84">
        <v>24</v>
      </c>
      <c r="K147" s="84" t="s">
        <v>113</v>
      </c>
      <c r="L147" s="84" t="s">
        <v>110</v>
      </c>
      <c r="M147" s="84">
        <v>4</v>
      </c>
      <c r="N147" s="84">
        <v>1967</v>
      </c>
      <c r="O147" s="84">
        <v>180</v>
      </c>
      <c r="P147" s="84">
        <v>93</v>
      </c>
    </row>
    <row r="148" spans="2:16" x14ac:dyDescent="0.25">
      <c r="B148" s="84" t="s">
        <v>187</v>
      </c>
      <c r="C148" s="84" t="s">
        <v>301</v>
      </c>
      <c r="D148" s="84" t="s">
        <v>105</v>
      </c>
      <c r="E148" s="84">
        <v>2</v>
      </c>
      <c r="F148" s="84">
        <v>3</v>
      </c>
      <c r="G148" s="84">
        <v>2</v>
      </c>
      <c r="H148" s="84">
        <v>29373</v>
      </c>
      <c r="I148" s="84">
        <v>15</v>
      </c>
      <c r="J148" s="84">
        <v>21</v>
      </c>
      <c r="K148" s="84" t="s">
        <v>113</v>
      </c>
      <c r="L148" s="84" t="s">
        <v>166</v>
      </c>
      <c r="M148" s="84">
        <v>4</v>
      </c>
      <c r="N148" s="84">
        <v>396</v>
      </c>
      <c r="O148" s="84">
        <v>164</v>
      </c>
      <c r="P148" s="84">
        <v>83</v>
      </c>
    </row>
    <row r="149" spans="2:16" x14ac:dyDescent="0.25">
      <c r="B149" s="84" t="s">
        <v>139</v>
      </c>
      <c r="C149" s="84" t="s">
        <v>186</v>
      </c>
      <c r="D149" s="84" t="s">
        <v>125</v>
      </c>
      <c r="E149" s="84">
        <v>2</v>
      </c>
      <c r="F149" s="84">
        <v>1</v>
      </c>
      <c r="G149" s="84">
        <v>11</v>
      </c>
      <c r="H149" s="84">
        <v>29779</v>
      </c>
      <c r="I149" s="84">
        <v>54</v>
      </c>
      <c r="J149" s="84">
        <v>8</v>
      </c>
      <c r="K149" s="84" t="s">
        <v>109</v>
      </c>
      <c r="L149" s="84" t="s">
        <v>101</v>
      </c>
      <c r="M149" s="84">
        <v>4</v>
      </c>
      <c r="N149" s="84">
        <v>442</v>
      </c>
      <c r="O149" s="84">
        <v>199</v>
      </c>
      <c r="P149" s="84">
        <v>103</v>
      </c>
    </row>
    <row r="150" spans="2:16" x14ac:dyDescent="0.25">
      <c r="B150" s="84" t="s">
        <v>302</v>
      </c>
      <c r="C150" s="84" t="s">
        <v>183</v>
      </c>
      <c r="D150" s="84" t="s">
        <v>108</v>
      </c>
      <c r="E150" s="84">
        <v>3</v>
      </c>
      <c r="F150" s="84">
        <v>1</v>
      </c>
      <c r="G150" s="84">
        <v>2</v>
      </c>
      <c r="H150" s="84">
        <v>29261</v>
      </c>
      <c r="I150" s="84">
        <v>55</v>
      </c>
      <c r="J150" s="84">
        <v>13</v>
      </c>
      <c r="K150" s="84" t="s">
        <v>109</v>
      </c>
      <c r="L150" s="84" t="s">
        <v>135</v>
      </c>
      <c r="M150" s="84">
        <v>0</v>
      </c>
      <c r="N150" s="84">
        <v>523</v>
      </c>
      <c r="O150" s="84">
        <v>194</v>
      </c>
      <c r="P150" s="84">
        <v>95</v>
      </c>
    </row>
    <row r="151" spans="2:16" x14ac:dyDescent="0.25">
      <c r="B151" s="84" t="s">
        <v>297</v>
      </c>
      <c r="C151" s="84" t="s">
        <v>281</v>
      </c>
      <c r="D151" s="84" t="s">
        <v>108</v>
      </c>
      <c r="E151" s="84">
        <v>2</v>
      </c>
      <c r="F151" s="84">
        <v>1</v>
      </c>
      <c r="G151" s="84">
        <v>4</v>
      </c>
      <c r="H151" s="84">
        <v>29721</v>
      </c>
      <c r="I151" s="84">
        <v>26</v>
      </c>
      <c r="J151" s="84">
        <v>25</v>
      </c>
      <c r="K151" s="84" t="s">
        <v>100</v>
      </c>
      <c r="L151" s="84" t="s">
        <v>166</v>
      </c>
      <c r="M151" s="84">
        <v>1</v>
      </c>
      <c r="N151" s="84">
        <v>554</v>
      </c>
      <c r="O151" s="84">
        <v>198</v>
      </c>
      <c r="P151" s="84">
        <v>82</v>
      </c>
    </row>
    <row r="152" spans="2:16" x14ac:dyDescent="0.25">
      <c r="B152" s="84" t="s">
        <v>250</v>
      </c>
      <c r="C152" s="84" t="s">
        <v>303</v>
      </c>
      <c r="D152" s="84" t="s">
        <v>99</v>
      </c>
      <c r="E152" s="84">
        <v>2</v>
      </c>
      <c r="F152" s="84">
        <v>3</v>
      </c>
      <c r="G152" s="84">
        <v>7</v>
      </c>
      <c r="H152" s="84">
        <v>30123</v>
      </c>
      <c r="I152" s="84">
        <v>178</v>
      </c>
      <c r="J152" s="84">
        <v>16</v>
      </c>
      <c r="K152" s="84" t="s">
        <v>100</v>
      </c>
      <c r="L152" s="84" t="s">
        <v>101</v>
      </c>
      <c r="M152" s="84">
        <v>3</v>
      </c>
      <c r="N152" s="84">
        <v>588</v>
      </c>
      <c r="O152" s="84">
        <v>163</v>
      </c>
      <c r="P152" s="84">
        <v>96</v>
      </c>
    </row>
  </sheetData>
  <mergeCells count="3">
    <mergeCell ref="B1:Q1"/>
    <mergeCell ref="B3:Q3"/>
    <mergeCell ref="B2:Q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E522-BA1F-40E9-BC0E-828B51EF04FD}">
  <dimension ref="B1:Q152"/>
  <sheetViews>
    <sheetView workbookViewId="0"/>
  </sheetViews>
  <sheetFormatPr defaultRowHeight="15" x14ac:dyDescent="0.25"/>
  <cols>
    <col min="2" max="2" width="10.7109375" bestFit="1" customWidth="1"/>
    <col min="3" max="3" width="12.42578125" bestFit="1" customWidth="1"/>
    <col min="4" max="4" width="9.28515625" bestFit="1" customWidth="1"/>
    <col min="5" max="5" width="7.5703125" bestFit="1" customWidth="1"/>
    <col min="6" max="6" width="8.7109375" bestFit="1" customWidth="1"/>
    <col min="7" max="7" width="12.42578125" bestFit="1" customWidth="1"/>
    <col min="8" max="8" width="9.5703125" bestFit="1" customWidth="1"/>
    <col min="9" max="9" width="14" bestFit="1" customWidth="1"/>
    <col min="10" max="10" width="11.7109375" bestFit="1" customWidth="1"/>
    <col min="11" max="11" width="7.42578125" bestFit="1" customWidth="1"/>
    <col min="12" max="12" width="7.85546875" bestFit="1" customWidth="1"/>
    <col min="13" max="13" width="19.28515625" bestFit="1" customWidth="1"/>
    <col min="14" max="14" width="11.140625" bestFit="1" customWidth="1"/>
    <col min="15" max="15" width="7.28515625" bestFit="1" customWidth="1"/>
    <col min="16" max="16" width="11.5703125" bestFit="1" customWidth="1"/>
  </cols>
  <sheetData>
    <row r="1" spans="2:17" x14ac:dyDescent="0.25">
      <c r="B1" s="99" t="s">
        <v>322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4" spans="2:17" x14ac:dyDescent="0.25">
      <c r="B4" s="83" t="s">
        <v>304</v>
      </c>
      <c r="C4" s="83" t="s">
        <v>305</v>
      </c>
      <c r="D4" s="83" t="s">
        <v>306</v>
      </c>
      <c r="E4" s="83" t="s">
        <v>307</v>
      </c>
      <c r="F4" s="83" t="s">
        <v>308</v>
      </c>
      <c r="G4" s="83" t="s">
        <v>309</v>
      </c>
      <c r="H4" s="83" t="s">
        <v>310</v>
      </c>
      <c r="I4" s="83" t="s">
        <v>311</v>
      </c>
      <c r="J4" s="83" t="s">
        <v>312</v>
      </c>
      <c r="K4" s="83" t="s">
        <v>313</v>
      </c>
      <c r="L4" s="83" t="s">
        <v>314</v>
      </c>
      <c r="M4" s="83" t="s">
        <v>315</v>
      </c>
      <c r="N4" s="83" t="s">
        <v>316</v>
      </c>
      <c r="O4" s="83" t="s">
        <v>317</v>
      </c>
      <c r="P4" s="83" t="s">
        <v>318</v>
      </c>
    </row>
    <row r="5" spans="2:17" x14ac:dyDescent="0.25">
      <c r="B5" s="84" t="s">
        <v>102</v>
      </c>
      <c r="C5" s="84" t="s">
        <v>103</v>
      </c>
      <c r="D5" s="84" t="s">
        <v>99</v>
      </c>
      <c r="E5" s="84">
        <v>2</v>
      </c>
      <c r="F5" s="84">
        <v>4</v>
      </c>
      <c r="G5" s="84">
        <v>2</v>
      </c>
      <c r="H5" s="84">
        <v>30906</v>
      </c>
      <c r="I5" s="84">
        <v>46</v>
      </c>
      <c r="J5" s="84">
        <v>11</v>
      </c>
      <c r="K5" s="84" t="s">
        <v>100</v>
      </c>
      <c r="L5" s="84" t="s">
        <v>101</v>
      </c>
      <c r="M5" s="84">
        <v>2</v>
      </c>
      <c r="N5" s="84">
        <v>7</v>
      </c>
      <c r="O5" s="84">
        <v>197</v>
      </c>
      <c r="P5" s="84">
        <v>66</v>
      </c>
    </row>
    <row r="6" spans="2:17" x14ac:dyDescent="0.25">
      <c r="B6" s="84" t="s">
        <v>106</v>
      </c>
      <c r="C6" s="84" t="s">
        <v>107</v>
      </c>
      <c r="D6" s="84" t="s">
        <v>108</v>
      </c>
      <c r="E6" s="84">
        <v>1</v>
      </c>
      <c r="F6" s="84">
        <v>3</v>
      </c>
      <c r="G6" s="84">
        <v>3</v>
      </c>
      <c r="H6" s="84">
        <v>30145</v>
      </c>
      <c r="I6" s="84">
        <v>166</v>
      </c>
      <c r="J6" s="84">
        <v>8</v>
      </c>
      <c r="K6" s="84" t="s">
        <v>109</v>
      </c>
      <c r="L6" s="84" t="s">
        <v>110</v>
      </c>
      <c r="M6" s="84">
        <v>4</v>
      </c>
      <c r="N6" s="84">
        <v>482</v>
      </c>
      <c r="O6" s="84">
        <v>161</v>
      </c>
      <c r="P6" s="84">
        <v>47</v>
      </c>
    </row>
    <row r="7" spans="2:17" x14ac:dyDescent="0.25">
      <c r="B7" s="84" t="s">
        <v>111</v>
      </c>
      <c r="C7" s="84" t="s">
        <v>112</v>
      </c>
      <c r="D7" s="84" t="s">
        <v>105</v>
      </c>
      <c r="E7" s="84">
        <v>1</v>
      </c>
      <c r="F7" s="84">
        <v>3</v>
      </c>
      <c r="G7" s="84">
        <v>10</v>
      </c>
      <c r="H7" s="84">
        <v>29639</v>
      </c>
      <c r="I7" s="84">
        <v>114</v>
      </c>
      <c r="J7" s="84">
        <v>18</v>
      </c>
      <c r="K7" s="84" t="s">
        <v>113</v>
      </c>
      <c r="L7" s="84" t="s">
        <v>114</v>
      </c>
      <c r="M7" s="84">
        <v>3</v>
      </c>
      <c r="N7" s="84">
        <v>720</v>
      </c>
      <c r="O7" s="84">
        <v>150</v>
      </c>
      <c r="P7" s="84">
        <v>78</v>
      </c>
    </row>
    <row r="8" spans="2:17" x14ac:dyDescent="0.25">
      <c r="B8" s="84" t="s">
        <v>115</v>
      </c>
      <c r="C8" s="84" t="s">
        <v>116</v>
      </c>
      <c r="D8" s="84" t="s">
        <v>108</v>
      </c>
      <c r="E8" s="84">
        <v>2</v>
      </c>
      <c r="F8" s="84">
        <v>4</v>
      </c>
      <c r="G8" s="84">
        <v>12</v>
      </c>
      <c r="H8" s="84">
        <v>30475</v>
      </c>
      <c r="I8" s="84">
        <v>128</v>
      </c>
      <c r="J8" s="84">
        <v>16</v>
      </c>
      <c r="K8" s="84" t="s">
        <v>100</v>
      </c>
      <c r="L8" s="84" t="s">
        <v>114</v>
      </c>
      <c r="M8" s="84">
        <v>0</v>
      </c>
      <c r="N8" s="84">
        <v>733</v>
      </c>
      <c r="O8" s="84">
        <v>182</v>
      </c>
      <c r="P8" s="84">
        <v>90</v>
      </c>
    </row>
    <row r="9" spans="2:17" x14ac:dyDescent="0.25">
      <c r="B9" s="84" t="s">
        <v>117</v>
      </c>
      <c r="C9" s="84" t="s">
        <v>118</v>
      </c>
      <c r="D9" s="84" t="s">
        <v>99</v>
      </c>
      <c r="E9" s="84">
        <v>3</v>
      </c>
      <c r="F9" s="84">
        <v>3</v>
      </c>
      <c r="G9" s="84">
        <v>13</v>
      </c>
      <c r="H9" s="84">
        <v>30855</v>
      </c>
      <c r="I9" s="84">
        <v>44</v>
      </c>
      <c r="J9" s="84">
        <v>14</v>
      </c>
      <c r="K9" s="84" t="s">
        <v>100</v>
      </c>
      <c r="L9" s="84" t="s">
        <v>101</v>
      </c>
      <c r="M9" s="84">
        <v>4</v>
      </c>
      <c r="N9" s="84">
        <v>971</v>
      </c>
      <c r="O9" s="84">
        <v>185</v>
      </c>
      <c r="P9" s="84">
        <v>94</v>
      </c>
    </row>
    <row r="10" spans="2:17" x14ac:dyDescent="0.25">
      <c r="B10" s="84" t="s">
        <v>119</v>
      </c>
      <c r="C10" s="84" t="s">
        <v>120</v>
      </c>
      <c r="D10" s="84" t="s">
        <v>108</v>
      </c>
      <c r="E10" s="84">
        <v>3</v>
      </c>
      <c r="F10" s="84">
        <v>4</v>
      </c>
      <c r="G10" s="84">
        <v>0</v>
      </c>
      <c r="H10" s="84">
        <v>30685</v>
      </c>
      <c r="I10" s="84">
        <v>34</v>
      </c>
      <c r="J10" s="84">
        <v>3</v>
      </c>
      <c r="K10" s="84" t="s">
        <v>109</v>
      </c>
      <c r="L10" s="84" t="s">
        <v>110</v>
      </c>
      <c r="M10" s="84">
        <v>1</v>
      </c>
      <c r="N10" s="84">
        <v>997</v>
      </c>
      <c r="O10" s="84">
        <v>188</v>
      </c>
      <c r="P10" s="84">
        <v>46</v>
      </c>
    </row>
    <row r="11" spans="2:17" x14ac:dyDescent="0.25">
      <c r="B11" s="84" t="s">
        <v>121</v>
      </c>
      <c r="C11" s="84" t="s">
        <v>122</v>
      </c>
      <c r="D11" s="84" t="s">
        <v>99</v>
      </c>
      <c r="E11" s="84">
        <v>1</v>
      </c>
      <c r="F11" s="84">
        <v>2</v>
      </c>
      <c r="G11" s="84">
        <v>0</v>
      </c>
      <c r="H11" s="84">
        <v>29711</v>
      </c>
      <c r="I11" s="84">
        <v>83</v>
      </c>
      <c r="J11" s="84">
        <v>10</v>
      </c>
      <c r="K11" s="84" t="s">
        <v>113</v>
      </c>
      <c r="L11" s="84" t="s">
        <v>101</v>
      </c>
      <c r="M11" s="84">
        <v>0</v>
      </c>
      <c r="N11" s="84">
        <v>1264</v>
      </c>
      <c r="O11" s="84">
        <v>168</v>
      </c>
      <c r="P11" s="84">
        <v>82</v>
      </c>
    </row>
    <row r="12" spans="2:17" x14ac:dyDescent="0.25">
      <c r="B12" s="84" t="s">
        <v>123</v>
      </c>
      <c r="C12" s="84" t="s">
        <v>124</v>
      </c>
      <c r="D12" s="84" t="s">
        <v>125</v>
      </c>
      <c r="E12" s="84">
        <v>2</v>
      </c>
      <c r="F12" s="84">
        <v>2</v>
      </c>
      <c r="G12" s="84">
        <v>2</v>
      </c>
      <c r="H12" s="84">
        <v>30691</v>
      </c>
      <c r="I12" s="84">
        <v>0</v>
      </c>
      <c r="J12" s="84">
        <v>15</v>
      </c>
      <c r="K12" s="84" t="s">
        <v>113</v>
      </c>
      <c r="L12" s="84" t="s">
        <v>101</v>
      </c>
      <c r="M12" s="84">
        <v>0</v>
      </c>
      <c r="N12" s="84">
        <v>1749</v>
      </c>
      <c r="O12" s="84">
        <v>153</v>
      </c>
      <c r="P12" s="84">
        <v>76</v>
      </c>
    </row>
    <row r="13" spans="2:17" x14ac:dyDescent="0.25">
      <c r="B13" s="84" t="s">
        <v>126</v>
      </c>
      <c r="C13" s="84" t="s">
        <v>127</v>
      </c>
      <c r="D13" s="84" t="s">
        <v>99</v>
      </c>
      <c r="E13" s="84">
        <v>3</v>
      </c>
      <c r="F13" s="84">
        <v>1</v>
      </c>
      <c r="G13" s="84">
        <v>13</v>
      </c>
      <c r="H13" s="84">
        <v>29447</v>
      </c>
      <c r="I13" s="84">
        <v>54</v>
      </c>
      <c r="J13" s="84">
        <v>20</v>
      </c>
      <c r="K13" s="84" t="s">
        <v>100</v>
      </c>
      <c r="L13" s="84" t="s">
        <v>128</v>
      </c>
      <c r="M13" s="84">
        <v>2</v>
      </c>
      <c r="N13" s="84">
        <v>1798</v>
      </c>
      <c r="O13" s="84">
        <v>168</v>
      </c>
      <c r="P13" s="84">
        <v>61</v>
      </c>
    </row>
    <row r="14" spans="2:17" x14ac:dyDescent="0.25">
      <c r="B14" s="84" t="s">
        <v>129</v>
      </c>
      <c r="C14" s="84" t="s">
        <v>130</v>
      </c>
      <c r="D14" s="84" t="s">
        <v>105</v>
      </c>
      <c r="E14" s="84">
        <v>2</v>
      </c>
      <c r="F14" s="84">
        <v>4</v>
      </c>
      <c r="G14" s="84">
        <v>6</v>
      </c>
      <c r="H14" s="84">
        <v>30349</v>
      </c>
      <c r="I14" s="84">
        <v>144</v>
      </c>
      <c r="J14" s="84">
        <v>0</v>
      </c>
      <c r="K14" s="84" t="s">
        <v>109</v>
      </c>
      <c r="L14" s="84" t="s">
        <v>101</v>
      </c>
      <c r="M14" s="84">
        <v>4</v>
      </c>
      <c r="N14" s="84">
        <v>1915</v>
      </c>
      <c r="O14" s="84">
        <v>196</v>
      </c>
      <c r="P14" s="84">
        <v>52</v>
      </c>
    </row>
    <row r="15" spans="2:17" x14ac:dyDescent="0.25">
      <c r="B15" s="84" t="s">
        <v>131</v>
      </c>
      <c r="C15" s="84" t="s">
        <v>132</v>
      </c>
      <c r="D15" s="84" t="s">
        <v>125</v>
      </c>
      <c r="E15" s="84">
        <v>1</v>
      </c>
      <c r="F15" s="84">
        <v>2</v>
      </c>
      <c r="G15" s="84">
        <v>8</v>
      </c>
      <c r="H15" s="84">
        <v>30463</v>
      </c>
      <c r="I15" s="84">
        <v>54</v>
      </c>
      <c r="J15" s="84">
        <v>22</v>
      </c>
      <c r="K15" s="84"/>
      <c r="L15" s="84" t="s">
        <v>114</v>
      </c>
      <c r="M15" s="84">
        <v>0</v>
      </c>
      <c r="N15" s="84">
        <v>285</v>
      </c>
      <c r="O15" s="84">
        <v>173</v>
      </c>
      <c r="P15" s="84">
        <v>76</v>
      </c>
    </row>
    <row r="16" spans="2:17" x14ac:dyDescent="0.25">
      <c r="B16" s="84" t="s">
        <v>133</v>
      </c>
      <c r="C16" s="84" t="s">
        <v>134</v>
      </c>
      <c r="D16" s="84" t="s">
        <v>125</v>
      </c>
      <c r="E16" s="84">
        <v>1</v>
      </c>
      <c r="F16" s="84">
        <v>4</v>
      </c>
      <c r="G16" s="84">
        <v>7</v>
      </c>
      <c r="H16" s="84">
        <v>30954</v>
      </c>
      <c r="I16" s="84">
        <v>88</v>
      </c>
      <c r="J16" s="84">
        <v>19</v>
      </c>
      <c r="K16" s="84" t="s">
        <v>109</v>
      </c>
      <c r="L16" s="84" t="s">
        <v>135</v>
      </c>
      <c r="M16" s="84">
        <v>1</v>
      </c>
      <c r="N16" s="84">
        <v>297</v>
      </c>
      <c r="O16" s="84">
        <v>188</v>
      </c>
      <c r="P16" s="84">
        <v>46</v>
      </c>
    </row>
    <row r="17" spans="2:16" x14ac:dyDescent="0.25">
      <c r="B17" s="84" t="s">
        <v>136</v>
      </c>
      <c r="C17" s="84" t="s">
        <v>137</v>
      </c>
      <c r="D17" s="84" t="s">
        <v>99</v>
      </c>
      <c r="E17" s="84">
        <v>3</v>
      </c>
      <c r="F17" s="84">
        <v>4</v>
      </c>
      <c r="G17" s="84">
        <v>8</v>
      </c>
      <c r="H17" s="84">
        <v>29964</v>
      </c>
      <c r="I17" s="84">
        <v>45</v>
      </c>
      <c r="J17" s="84">
        <v>7</v>
      </c>
      <c r="K17" s="84" t="s">
        <v>138</v>
      </c>
      <c r="L17" s="84" t="s">
        <v>135</v>
      </c>
      <c r="M17" s="84">
        <v>3</v>
      </c>
      <c r="N17" s="84">
        <v>345</v>
      </c>
      <c r="O17" s="84">
        <v>164</v>
      </c>
      <c r="P17" s="84">
        <v>104</v>
      </c>
    </row>
    <row r="18" spans="2:16" x14ac:dyDescent="0.25">
      <c r="B18" s="84" t="s">
        <v>139</v>
      </c>
      <c r="C18" s="84" t="s">
        <v>140</v>
      </c>
      <c r="D18" s="84" t="s">
        <v>105</v>
      </c>
      <c r="E18" s="84">
        <v>2</v>
      </c>
      <c r="F18" s="84">
        <v>3</v>
      </c>
      <c r="G18" s="84">
        <v>0</v>
      </c>
      <c r="H18" s="84">
        <v>30365</v>
      </c>
      <c r="I18" s="84">
        <v>64</v>
      </c>
      <c r="J18" s="84">
        <v>14</v>
      </c>
      <c r="K18" s="84" t="s">
        <v>100</v>
      </c>
      <c r="L18" s="84" t="s">
        <v>141</v>
      </c>
      <c r="M18" s="84">
        <v>2</v>
      </c>
      <c r="N18" s="84">
        <v>930</v>
      </c>
      <c r="O18" s="84">
        <v>150</v>
      </c>
      <c r="P18" s="84">
        <v>98</v>
      </c>
    </row>
    <row r="19" spans="2:16" x14ac:dyDescent="0.25">
      <c r="B19" s="84" t="s">
        <v>142</v>
      </c>
      <c r="C19" s="84" t="s">
        <v>143</v>
      </c>
      <c r="D19" s="84" t="s">
        <v>125</v>
      </c>
      <c r="E19" s="84">
        <v>3</v>
      </c>
      <c r="F19" s="84">
        <v>3</v>
      </c>
      <c r="G19" s="84">
        <v>7</v>
      </c>
      <c r="H19" s="84">
        <v>30815</v>
      </c>
      <c r="I19" s="84">
        <v>7</v>
      </c>
      <c r="J19" s="84">
        <v>15</v>
      </c>
      <c r="K19" s="84" t="s">
        <v>138</v>
      </c>
      <c r="L19" s="84" t="s">
        <v>135</v>
      </c>
      <c r="M19" s="84">
        <v>0</v>
      </c>
      <c r="N19" s="84">
        <v>1419</v>
      </c>
      <c r="O19" s="84">
        <v>181</v>
      </c>
      <c r="P19" s="84">
        <v>67</v>
      </c>
    </row>
    <row r="20" spans="2:16" x14ac:dyDescent="0.25">
      <c r="B20" s="84" t="s">
        <v>144</v>
      </c>
      <c r="C20" s="84" t="s">
        <v>145</v>
      </c>
      <c r="D20" s="84" t="s">
        <v>105</v>
      </c>
      <c r="E20" s="84">
        <v>2</v>
      </c>
      <c r="F20" s="84">
        <v>2</v>
      </c>
      <c r="G20" s="84">
        <v>10</v>
      </c>
      <c r="H20" s="84">
        <v>29716</v>
      </c>
      <c r="I20" s="84">
        <v>13</v>
      </c>
      <c r="J20" s="84">
        <v>25</v>
      </c>
      <c r="K20" s="84" t="s">
        <v>138</v>
      </c>
      <c r="L20" s="84" t="s">
        <v>128</v>
      </c>
      <c r="M20" s="84">
        <v>3</v>
      </c>
      <c r="N20" s="84">
        <v>1476</v>
      </c>
      <c r="O20" s="84">
        <v>161</v>
      </c>
      <c r="P20" s="84">
        <v>87</v>
      </c>
    </row>
    <row r="21" spans="2:16" x14ac:dyDescent="0.25">
      <c r="B21" s="84" t="s">
        <v>146</v>
      </c>
      <c r="C21" s="84" t="s">
        <v>147</v>
      </c>
      <c r="D21" s="84" t="s">
        <v>125</v>
      </c>
      <c r="E21" s="84">
        <v>2</v>
      </c>
      <c r="F21" s="84">
        <v>4</v>
      </c>
      <c r="G21" s="84">
        <v>5</v>
      </c>
      <c r="H21" s="84">
        <v>30045</v>
      </c>
      <c r="I21" s="84">
        <v>161</v>
      </c>
      <c r="J21" s="84">
        <v>19</v>
      </c>
      <c r="K21" s="84" t="s">
        <v>138</v>
      </c>
      <c r="L21" s="84" t="s">
        <v>101</v>
      </c>
      <c r="M21" s="84">
        <v>3</v>
      </c>
      <c r="N21" s="84">
        <v>1988</v>
      </c>
      <c r="O21" s="84">
        <v>153</v>
      </c>
      <c r="P21" s="84">
        <v>87</v>
      </c>
    </row>
    <row r="22" spans="2:16" x14ac:dyDescent="0.25">
      <c r="B22" s="84" t="s">
        <v>148</v>
      </c>
      <c r="C22" s="84" t="s">
        <v>149</v>
      </c>
      <c r="D22" s="84" t="s">
        <v>105</v>
      </c>
      <c r="E22" s="84">
        <v>2</v>
      </c>
      <c r="F22" s="84">
        <v>1</v>
      </c>
      <c r="G22" s="84">
        <v>2</v>
      </c>
      <c r="H22" s="84">
        <v>29592</v>
      </c>
      <c r="I22" s="84">
        <v>105</v>
      </c>
      <c r="J22" s="84">
        <v>19</v>
      </c>
      <c r="K22" s="84" t="s">
        <v>138</v>
      </c>
      <c r="L22" s="84" t="s">
        <v>141</v>
      </c>
      <c r="M22" s="84">
        <v>2</v>
      </c>
      <c r="N22" s="84">
        <v>6</v>
      </c>
      <c r="O22" s="84">
        <v>160</v>
      </c>
      <c r="P22" s="84">
        <v>90</v>
      </c>
    </row>
    <row r="23" spans="2:16" x14ac:dyDescent="0.25">
      <c r="B23" s="84" t="s">
        <v>150</v>
      </c>
      <c r="C23" s="84" t="s">
        <v>151</v>
      </c>
      <c r="D23" s="84" t="s">
        <v>99</v>
      </c>
      <c r="E23" s="84">
        <v>1</v>
      </c>
      <c r="F23" s="84">
        <v>4</v>
      </c>
      <c r="G23" s="84">
        <v>13</v>
      </c>
      <c r="H23" s="84">
        <v>29307</v>
      </c>
      <c r="I23" s="84">
        <v>34</v>
      </c>
      <c r="J23" s="84">
        <v>13</v>
      </c>
      <c r="K23" s="84" t="s">
        <v>138</v>
      </c>
      <c r="L23" s="84" t="s">
        <v>141</v>
      </c>
      <c r="M23" s="84">
        <v>4</v>
      </c>
      <c r="N23" s="84">
        <v>331</v>
      </c>
      <c r="O23" s="84">
        <v>169</v>
      </c>
      <c r="P23" s="84">
        <v>60</v>
      </c>
    </row>
    <row r="24" spans="2:16" x14ac:dyDescent="0.25">
      <c r="B24" s="84" t="s">
        <v>152</v>
      </c>
      <c r="C24" s="84" t="s">
        <v>149</v>
      </c>
      <c r="D24" s="84" t="s">
        <v>125</v>
      </c>
      <c r="E24" s="84">
        <v>2</v>
      </c>
      <c r="F24" s="84">
        <v>1</v>
      </c>
      <c r="G24" s="84">
        <v>11</v>
      </c>
      <c r="H24" s="84">
        <v>30417</v>
      </c>
      <c r="I24" s="84">
        <v>32</v>
      </c>
      <c r="J24" s="84">
        <v>21</v>
      </c>
      <c r="K24" s="84" t="s">
        <v>138</v>
      </c>
      <c r="L24" s="84" t="s">
        <v>110</v>
      </c>
      <c r="M24" s="84">
        <v>4</v>
      </c>
      <c r="N24" s="84">
        <v>352</v>
      </c>
      <c r="O24" s="84">
        <v>162</v>
      </c>
      <c r="P24" s="84">
        <v>64</v>
      </c>
    </row>
    <row r="25" spans="2:16" x14ac:dyDescent="0.25">
      <c r="B25" s="84" t="s">
        <v>153</v>
      </c>
      <c r="C25" s="84" t="s">
        <v>154</v>
      </c>
      <c r="D25" s="84" t="s">
        <v>99</v>
      </c>
      <c r="E25" s="84">
        <v>3</v>
      </c>
      <c r="F25" s="84">
        <v>3</v>
      </c>
      <c r="G25" s="84">
        <v>10</v>
      </c>
      <c r="H25" s="84">
        <v>29708</v>
      </c>
      <c r="I25" s="84">
        <v>40</v>
      </c>
      <c r="J25" s="84">
        <v>7</v>
      </c>
      <c r="K25" s="84"/>
      <c r="L25" s="84" t="s">
        <v>110</v>
      </c>
      <c r="M25" s="84">
        <v>3</v>
      </c>
      <c r="N25" s="84">
        <v>474</v>
      </c>
      <c r="O25" s="84">
        <v>177</v>
      </c>
      <c r="P25" s="84">
        <v>100</v>
      </c>
    </row>
    <row r="26" spans="2:16" x14ac:dyDescent="0.25">
      <c r="B26" s="84" t="s">
        <v>155</v>
      </c>
      <c r="C26" s="84" t="s">
        <v>156</v>
      </c>
      <c r="D26" s="84" t="s">
        <v>99</v>
      </c>
      <c r="E26" s="84">
        <v>2</v>
      </c>
      <c r="F26" s="84">
        <v>3</v>
      </c>
      <c r="G26" s="84">
        <v>3</v>
      </c>
      <c r="H26" s="84">
        <v>29764</v>
      </c>
      <c r="I26" s="84">
        <v>61</v>
      </c>
      <c r="J26" s="84">
        <v>29</v>
      </c>
      <c r="K26" s="84" t="s">
        <v>138</v>
      </c>
      <c r="L26" s="84" t="s">
        <v>141</v>
      </c>
      <c r="M26" s="84">
        <v>0</v>
      </c>
      <c r="N26" s="84">
        <v>580</v>
      </c>
      <c r="O26" s="84">
        <v>168</v>
      </c>
      <c r="P26" s="84">
        <v>81</v>
      </c>
    </row>
    <row r="27" spans="2:16" x14ac:dyDescent="0.25">
      <c r="B27" s="84" t="s">
        <v>157</v>
      </c>
      <c r="C27" s="84" t="s">
        <v>158</v>
      </c>
      <c r="D27" s="84" t="s">
        <v>99</v>
      </c>
      <c r="E27" s="84">
        <v>1</v>
      </c>
      <c r="F27" s="84">
        <v>4</v>
      </c>
      <c r="G27" s="84">
        <v>12</v>
      </c>
      <c r="H27" s="84">
        <v>30469</v>
      </c>
      <c r="I27" s="84">
        <v>89</v>
      </c>
      <c r="J27" s="84">
        <v>29</v>
      </c>
      <c r="K27" s="84" t="s">
        <v>100</v>
      </c>
      <c r="L27" s="84" t="s">
        <v>141</v>
      </c>
      <c r="M27" s="84">
        <v>4</v>
      </c>
      <c r="N27" s="84">
        <v>707</v>
      </c>
      <c r="O27" s="84">
        <v>156</v>
      </c>
      <c r="P27" s="84">
        <v>61</v>
      </c>
    </row>
    <row r="28" spans="2:16" x14ac:dyDescent="0.25">
      <c r="B28" s="84" t="s">
        <v>159</v>
      </c>
      <c r="C28" s="84" t="s">
        <v>160</v>
      </c>
      <c r="D28" s="84" t="s">
        <v>108</v>
      </c>
      <c r="E28" s="84">
        <v>3</v>
      </c>
      <c r="F28" s="84">
        <v>2</v>
      </c>
      <c r="G28" s="84">
        <v>3</v>
      </c>
      <c r="H28" s="84">
        <v>30138</v>
      </c>
      <c r="I28" s="84">
        <v>177</v>
      </c>
      <c r="J28" s="84">
        <v>18</v>
      </c>
      <c r="K28" s="84" t="s">
        <v>109</v>
      </c>
      <c r="L28" s="84" t="s">
        <v>135</v>
      </c>
      <c r="M28" s="84">
        <v>4</v>
      </c>
      <c r="N28" s="84">
        <v>734</v>
      </c>
      <c r="O28" s="84">
        <v>180</v>
      </c>
      <c r="P28" s="84">
        <v>81</v>
      </c>
    </row>
    <row r="29" spans="2:16" x14ac:dyDescent="0.25">
      <c r="B29" s="84" t="s">
        <v>115</v>
      </c>
      <c r="C29" s="84" t="s">
        <v>161</v>
      </c>
      <c r="D29" s="84" t="s">
        <v>108</v>
      </c>
      <c r="E29" s="84">
        <v>1</v>
      </c>
      <c r="F29" s="84">
        <v>1</v>
      </c>
      <c r="G29" s="84">
        <v>13</v>
      </c>
      <c r="H29" s="84">
        <v>30155</v>
      </c>
      <c r="I29" s="84">
        <v>112</v>
      </c>
      <c r="J29" s="84">
        <v>12</v>
      </c>
      <c r="K29" s="84" t="s">
        <v>100</v>
      </c>
      <c r="L29" s="84" t="s">
        <v>110</v>
      </c>
      <c r="M29" s="84">
        <v>4</v>
      </c>
      <c r="N29" s="84">
        <v>1214</v>
      </c>
      <c r="O29" s="84">
        <v>179</v>
      </c>
      <c r="P29" s="84">
        <v>70</v>
      </c>
    </row>
    <row r="30" spans="2:16" x14ac:dyDescent="0.25">
      <c r="B30" s="84" t="s">
        <v>162</v>
      </c>
      <c r="C30" s="84" t="s">
        <v>163</v>
      </c>
      <c r="D30" s="84" t="s">
        <v>108</v>
      </c>
      <c r="E30" s="84">
        <v>2</v>
      </c>
      <c r="F30" s="84">
        <v>4</v>
      </c>
      <c r="G30" s="84">
        <v>9</v>
      </c>
      <c r="H30" s="84">
        <v>30383</v>
      </c>
      <c r="I30" s="84">
        <v>61</v>
      </c>
      <c r="J30" s="84">
        <v>14</v>
      </c>
      <c r="K30" s="84" t="s">
        <v>100</v>
      </c>
      <c r="L30" s="84" t="s">
        <v>114</v>
      </c>
      <c r="M30" s="84">
        <v>2</v>
      </c>
      <c r="N30" s="84">
        <v>1729</v>
      </c>
      <c r="O30" s="84">
        <v>169</v>
      </c>
      <c r="P30" s="84">
        <v>80</v>
      </c>
    </row>
    <row r="31" spans="2:16" x14ac:dyDescent="0.25">
      <c r="B31" s="84" t="s">
        <v>164</v>
      </c>
      <c r="C31" s="84" t="s">
        <v>165</v>
      </c>
      <c r="D31" s="84" t="s">
        <v>125</v>
      </c>
      <c r="E31" s="84">
        <v>2</v>
      </c>
      <c r="F31" s="84">
        <v>1</v>
      </c>
      <c r="G31" s="84">
        <v>6</v>
      </c>
      <c r="H31" s="84">
        <v>29932</v>
      </c>
      <c r="I31" s="84">
        <v>113</v>
      </c>
      <c r="J31" s="84">
        <v>3</v>
      </c>
      <c r="K31" s="84" t="s">
        <v>100</v>
      </c>
      <c r="L31" s="84" t="s">
        <v>166</v>
      </c>
      <c r="M31" s="84">
        <v>4</v>
      </c>
      <c r="N31" s="84">
        <v>1878</v>
      </c>
      <c r="O31" s="84">
        <v>193</v>
      </c>
      <c r="P31" s="84">
        <v>61</v>
      </c>
    </row>
    <row r="32" spans="2:16" x14ac:dyDescent="0.25">
      <c r="B32" s="84" t="s">
        <v>131</v>
      </c>
      <c r="C32" s="84" t="s">
        <v>167</v>
      </c>
      <c r="D32" s="84" t="s">
        <v>105</v>
      </c>
      <c r="E32" s="84">
        <v>1</v>
      </c>
      <c r="F32" s="84">
        <v>2</v>
      </c>
      <c r="G32" s="84">
        <v>0</v>
      </c>
      <c r="H32" s="84">
        <v>29841</v>
      </c>
      <c r="I32" s="84">
        <v>179</v>
      </c>
      <c r="J32" s="84">
        <v>1</v>
      </c>
      <c r="K32" s="84" t="s">
        <v>113</v>
      </c>
      <c r="L32" s="84" t="s">
        <v>166</v>
      </c>
      <c r="M32" s="84">
        <v>2</v>
      </c>
      <c r="N32" s="84">
        <v>1934</v>
      </c>
      <c r="O32" s="84">
        <v>178</v>
      </c>
      <c r="P32" s="84">
        <v>88</v>
      </c>
    </row>
    <row r="33" spans="2:16" x14ac:dyDescent="0.25">
      <c r="B33" s="84" t="s">
        <v>168</v>
      </c>
      <c r="C33" s="84" t="s">
        <v>156</v>
      </c>
      <c r="D33" s="84" t="s">
        <v>125</v>
      </c>
      <c r="E33" s="84">
        <v>3</v>
      </c>
      <c r="F33" s="84">
        <v>1</v>
      </c>
      <c r="G33" s="84">
        <v>9</v>
      </c>
      <c r="H33" s="84">
        <v>30998</v>
      </c>
      <c r="I33" s="84">
        <v>99</v>
      </c>
      <c r="J33" s="84">
        <v>3</v>
      </c>
      <c r="K33" s="84" t="s">
        <v>138</v>
      </c>
      <c r="L33" s="84" t="s">
        <v>135</v>
      </c>
      <c r="M33" s="84">
        <v>2</v>
      </c>
      <c r="N33" s="84">
        <v>1957</v>
      </c>
      <c r="O33" s="84">
        <v>151</v>
      </c>
      <c r="P33" s="84">
        <v>72</v>
      </c>
    </row>
    <row r="34" spans="2:16" x14ac:dyDescent="0.25">
      <c r="B34" s="84" t="s">
        <v>169</v>
      </c>
      <c r="C34" s="84" t="s">
        <v>170</v>
      </c>
      <c r="D34" s="84" t="s">
        <v>99</v>
      </c>
      <c r="E34" s="84">
        <v>2</v>
      </c>
      <c r="F34" s="84">
        <v>2</v>
      </c>
      <c r="G34" s="84">
        <v>13</v>
      </c>
      <c r="H34" s="84">
        <v>30569</v>
      </c>
      <c r="I34" s="84">
        <v>88</v>
      </c>
      <c r="J34" s="84">
        <v>21</v>
      </c>
      <c r="K34" s="84" t="s">
        <v>109</v>
      </c>
      <c r="L34" s="84" t="s">
        <v>101</v>
      </c>
      <c r="M34" s="84">
        <v>0</v>
      </c>
      <c r="N34" s="84">
        <v>492</v>
      </c>
      <c r="O34" s="84">
        <v>162</v>
      </c>
      <c r="P34" s="84">
        <v>69</v>
      </c>
    </row>
    <row r="35" spans="2:16" x14ac:dyDescent="0.25">
      <c r="B35" s="84" t="s">
        <v>171</v>
      </c>
      <c r="C35" s="84" t="s">
        <v>172</v>
      </c>
      <c r="D35" s="84" t="s">
        <v>125</v>
      </c>
      <c r="E35" s="84">
        <v>1</v>
      </c>
      <c r="F35" s="84">
        <v>1</v>
      </c>
      <c r="G35" s="84">
        <v>4</v>
      </c>
      <c r="H35" s="84">
        <v>29346</v>
      </c>
      <c r="I35" s="84">
        <v>174</v>
      </c>
      <c r="J35" s="84">
        <v>2</v>
      </c>
      <c r="K35" s="84" t="s">
        <v>113</v>
      </c>
      <c r="L35" s="84" t="s">
        <v>135</v>
      </c>
      <c r="M35" s="84">
        <v>3</v>
      </c>
      <c r="N35" s="84">
        <v>540</v>
      </c>
      <c r="O35" s="84">
        <v>162</v>
      </c>
      <c r="P35" s="84">
        <v>95</v>
      </c>
    </row>
    <row r="36" spans="2:16" x14ac:dyDescent="0.25">
      <c r="B36" s="84" t="s">
        <v>173</v>
      </c>
      <c r="C36" s="84" t="s">
        <v>127</v>
      </c>
      <c r="D36" s="84" t="s">
        <v>108</v>
      </c>
      <c r="E36" s="84">
        <v>3</v>
      </c>
      <c r="F36" s="84">
        <v>1</v>
      </c>
      <c r="G36" s="84">
        <v>7</v>
      </c>
      <c r="H36" s="84">
        <v>29993</v>
      </c>
      <c r="I36" s="84">
        <v>61</v>
      </c>
      <c r="J36" s="84">
        <v>3</v>
      </c>
      <c r="K36" s="84" t="s">
        <v>138</v>
      </c>
      <c r="L36" s="84" t="s">
        <v>101</v>
      </c>
      <c r="M36" s="84">
        <v>2</v>
      </c>
      <c r="N36" s="84">
        <v>555</v>
      </c>
      <c r="O36" s="84">
        <v>187</v>
      </c>
      <c r="P36" s="84">
        <v>90</v>
      </c>
    </row>
    <row r="37" spans="2:16" x14ac:dyDescent="0.25">
      <c r="B37" s="84" t="s">
        <v>174</v>
      </c>
      <c r="C37" s="84" t="s">
        <v>116</v>
      </c>
      <c r="D37" s="84" t="s">
        <v>99</v>
      </c>
      <c r="E37" s="84">
        <v>2</v>
      </c>
      <c r="F37" s="84">
        <v>1</v>
      </c>
      <c r="G37" s="84">
        <v>2</v>
      </c>
      <c r="H37" s="84">
        <v>29804</v>
      </c>
      <c r="I37" s="84">
        <v>112</v>
      </c>
      <c r="J37" s="84">
        <v>11</v>
      </c>
      <c r="K37" s="84" t="s">
        <v>113</v>
      </c>
      <c r="L37" s="84" t="s">
        <v>110</v>
      </c>
      <c r="M37" s="84">
        <v>2</v>
      </c>
      <c r="N37" s="84">
        <v>952</v>
      </c>
      <c r="O37" s="84">
        <v>199</v>
      </c>
      <c r="P37" s="84">
        <v>101</v>
      </c>
    </row>
    <row r="38" spans="2:16" x14ac:dyDescent="0.25">
      <c r="B38" s="84" t="s">
        <v>150</v>
      </c>
      <c r="C38" s="84" t="s">
        <v>175</v>
      </c>
      <c r="D38" s="84" t="s">
        <v>108</v>
      </c>
      <c r="E38" s="84">
        <v>2</v>
      </c>
      <c r="F38" s="84">
        <v>2</v>
      </c>
      <c r="G38" s="84">
        <v>6</v>
      </c>
      <c r="H38" s="84">
        <v>29914</v>
      </c>
      <c r="I38" s="84">
        <v>151</v>
      </c>
      <c r="J38" s="84">
        <v>20</v>
      </c>
      <c r="K38" s="84" t="s">
        <v>138</v>
      </c>
      <c r="L38" s="84" t="s">
        <v>128</v>
      </c>
      <c r="M38" s="84">
        <v>3</v>
      </c>
      <c r="N38" s="84">
        <v>1078</v>
      </c>
      <c r="O38" s="84">
        <v>186</v>
      </c>
      <c r="P38" s="84">
        <v>49</v>
      </c>
    </row>
    <row r="39" spans="2:16" x14ac:dyDescent="0.25">
      <c r="B39" s="84" t="s">
        <v>176</v>
      </c>
      <c r="C39" s="84" t="s">
        <v>177</v>
      </c>
      <c r="D39" s="84" t="s">
        <v>108</v>
      </c>
      <c r="E39" s="84">
        <v>1</v>
      </c>
      <c r="F39" s="84">
        <v>2</v>
      </c>
      <c r="G39" s="84">
        <v>7</v>
      </c>
      <c r="H39" s="84">
        <v>30575</v>
      </c>
      <c r="I39" s="84">
        <v>140</v>
      </c>
      <c r="J39" s="84">
        <v>12</v>
      </c>
      <c r="K39" s="84" t="s">
        <v>138</v>
      </c>
      <c r="L39" s="84" t="s">
        <v>101</v>
      </c>
      <c r="M39" s="84">
        <v>1</v>
      </c>
      <c r="N39" s="84">
        <v>1201</v>
      </c>
      <c r="O39" s="84">
        <v>166</v>
      </c>
      <c r="P39" s="84">
        <v>83</v>
      </c>
    </row>
    <row r="40" spans="2:16" x14ac:dyDescent="0.25">
      <c r="B40" s="84" t="s">
        <v>178</v>
      </c>
      <c r="C40" s="84" t="s">
        <v>179</v>
      </c>
      <c r="D40" s="84" t="s">
        <v>99</v>
      </c>
      <c r="E40" s="84">
        <v>1</v>
      </c>
      <c r="F40" s="84">
        <v>4</v>
      </c>
      <c r="G40" s="84">
        <v>8</v>
      </c>
      <c r="H40" s="84">
        <v>30668</v>
      </c>
      <c r="I40" s="84">
        <v>81</v>
      </c>
      <c r="J40" s="84">
        <v>2</v>
      </c>
      <c r="K40" s="84" t="s">
        <v>113</v>
      </c>
      <c r="L40" s="84" t="s">
        <v>110</v>
      </c>
      <c r="M40" s="84">
        <v>1</v>
      </c>
      <c r="N40" s="84">
        <v>1322</v>
      </c>
      <c r="O40" s="84">
        <v>162</v>
      </c>
      <c r="P40" s="84">
        <v>63</v>
      </c>
    </row>
    <row r="41" spans="2:16" x14ac:dyDescent="0.25">
      <c r="B41" s="84" t="s">
        <v>180</v>
      </c>
      <c r="C41" s="84" t="s">
        <v>181</v>
      </c>
      <c r="D41" s="84" t="s">
        <v>99</v>
      </c>
      <c r="E41" s="84">
        <v>2</v>
      </c>
      <c r="F41" s="84">
        <v>4</v>
      </c>
      <c r="G41" s="84">
        <v>3</v>
      </c>
      <c r="H41" s="84">
        <v>30984</v>
      </c>
      <c r="I41" s="84">
        <v>43</v>
      </c>
      <c r="J41" s="84">
        <v>3</v>
      </c>
      <c r="K41" s="84" t="s">
        <v>100</v>
      </c>
      <c r="L41" s="84" t="s">
        <v>110</v>
      </c>
      <c r="M41" s="84">
        <v>4</v>
      </c>
      <c r="N41" s="84">
        <v>1573</v>
      </c>
      <c r="O41" s="84">
        <v>169</v>
      </c>
      <c r="P41" s="84">
        <v>83</v>
      </c>
    </row>
    <row r="42" spans="2:16" x14ac:dyDescent="0.25">
      <c r="B42" s="84" t="s">
        <v>182</v>
      </c>
      <c r="C42" s="84" t="s">
        <v>183</v>
      </c>
      <c r="D42" s="84" t="s">
        <v>125</v>
      </c>
      <c r="E42" s="84">
        <v>3</v>
      </c>
      <c r="F42" s="84">
        <v>3</v>
      </c>
      <c r="G42" s="84">
        <v>11</v>
      </c>
      <c r="H42" s="84">
        <v>29801</v>
      </c>
      <c r="I42" s="84">
        <v>125</v>
      </c>
      <c r="J42" s="84">
        <v>9</v>
      </c>
      <c r="K42" s="84" t="s">
        <v>138</v>
      </c>
      <c r="L42" s="84" t="s">
        <v>114</v>
      </c>
      <c r="M42" s="84">
        <v>0</v>
      </c>
      <c r="N42" s="84">
        <v>1785</v>
      </c>
      <c r="O42" s="84">
        <v>156</v>
      </c>
      <c r="P42" s="84">
        <v>73</v>
      </c>
    </row>
    <row r="43" spans="2:16" x14ac:dyDescent="0.25">
      <c r="B43" s="84" t="s">
        <v>184</v>
      </c>
      <c r="C43" s="84" t="s">
        <v>112</v>
      </c>
      <c r="D43" s="84" t="s">
        <v>99</v>
      </c>
      <c r="E43" s="84">
        <v>1</v>
      </c>
      <c r="F43" s="84">
        <v>1</v>
      </c>
      <c r="G43" s="84">
        <v>11</v>
      </c>
      <c r="H43" s="84">
        <v>29802</v>
      </c>
      <c r="I43" s="84">
        <v>36</v>
      </c>
      <c r="J43" s="84">
        <v>3</v>
      </c>
      <c r="K43" s="84" t="s">
        <v>100</v>
      </c>
      <c r="L43" s="84" t="s">
        <v>110</v>
      </c>
      <c r="M43" s="84">
        <v>2</v>
      </c>
      <c r="N43" s="84">
        <v>19</v>
      </c>
      <c r="O43" s="84">
        <v>165</v>
      </c>
      <c r="P43" s="84">
        <v>57</v>
      </c>
    </row>
    <row r="44" spans="2:16" x14ac:dyDescent="0.25">
      <c r="B44" s="84" t="s">
        <v>185</v>
      </c>
      <c r="C44" s="84" t="s">
        <v>186</v>
      </c>
      <c r="D44" s="84" t="s">
        <v>99</v>
      </c>
      <c r="E44" s="84">
        <v>1</v>
      </c>
      <c r="F44" s="84">
        <v>1</v>
      </c>
      <c r="G44" s="84">
        <v>11</v>
      </c>
      <c r="H44" s="84">
        <v>29896</v>
      </c>
      <c r="I44" s="84">
        <v>140</v>
      </c>
      <c r="J44" s="84">
        <v>21</v>
      </c>
      <c r="K44" s="84" t="s">
        <v>138</v>
      </c>
      <c r="L44" s="84" t="s">
        <v>166</v>
      </c>
      <c r="M44" s="84">
        <v>3</v>
      </c>
      <c r="N44" s="84">
        <v>185</v>
      </c>
      <c r="O44" s="84">
        <v>151</v>
      </c>
      <c r="P44" s="84">
        <v>74</v>
      </c>
    </row>
    <row r="45" spans="2:16" x14ac:dyDescent="0.25">
      <c r="B45" s="84" t="s">
        <v>187</v>
      </c>
      <c r="C45" s="84" t="s">
        <v>188</v>
      </c>
      <c r="D45" s="84" t="s">
        <v>125</v>
      </c>
      <c r="E45" s="84">
        <v>1</v>
      </c>
      <c r="F45" s="84">
        <v>2</v>
      </c>
      <c r="G45" s="84">
        <v>13</v>
      </c>
      <c r="H45" s="84">
        <v>30745</v>
      </c>
      <c r="I45" s="84">
        <v>29</v>
      </c>
      <c r="J45" s="84">
        <v>18</v>
      </c>
      <c r="K45" s="84" t="s">
        <v>100</v>
      </c>
      <c r="L45" s="84" t="s">
        <v>128</v>
      </c>
      <c r="M45" s="84">
        <v>0</v>
      </c>
      <c r="N45" s="84">
        <v>277</v>
      </c>
      <c r="O45" s="84">
        <v>164</v>
      </c>
      <c r="P45" s="84">
        <v>96</v>
      </c>
    </row>
    <row r="46" spans="2:16" x14ac:dyDescent="0.25">
      <c r="B46" s="84" t="s">
        <v>189</v>
      </c>
      <c r="C46" s="84" t="s">
        <v>120</v>
      </c>
      <c r="D46" s="84" t="s">
        <v>105</v>
      </c>
      <c r="E46" s="84">
        <v>3</v>
      </c>
      <c r="F46" s="84">
        <v>3</v>
      </c>
      <c r="G46" s="84">
        <v>2</v>
      </c>
      <c r="H46" s="84">
        <v>30836</v>
      </c>
      <c r="I46" s="84">
        <v>55</v>
      </c>
      <c r="J46" s="84">
        <v>13</v>
      </c>
      <c r="K46" s="84" t="s">
        <v>138</v>
      </c>
      <c r="L46" s="84" t="s">
        <v>135</v>
      </c>
      <c r="M46" s="84">
        <v>4</v>
      </c>
      <c r="N46" s="84">
        <v>609</v>
      </c>
      <c r="O46" s="84">
        <v>171</v>
      </c>
      <c r="P46" s="84">
        <v>109</v>
      </c>
    </row>
    <row r="47" spans="2:16" x14ac:dyDescent="0.25">
      <c r="B47" s="84" t="s">
        <v>190</v>
      </c>
      <c r="C47" s="84" t="s">
        <v>191</v>
      </c>
      <c r="D47" s="84" t="s">
        <v>105</v>
      </c>
      <c r="E47" s="84">
        <v>2</v>
      </c>
      <c r="F47" s="84">
        <v>3</v>
      </c>
      <c r="G47" s="84">
        <v>9</v>
      </c>
      <c r="H47" s="84">
        <v>31016</v>
      </c>
      <c r="I47" s="84">
        <v>160</v>
      </c>
      <c r="J47" s="84">
        <v>16</v>
      </c>
      <c r="K47" s="84" t="s">
        <v>113</v>
      </c>
      <c r="L47" s="84" t="s">
        <v>135</v>
      </c>
      <c r="M47" s="84">
        <v>1</v>
      </c>
      <c r="N47" s="84">
        <v>1288</v>
      </c>
      <c r="O47" s="84">
        <v>168</v>
      </c>
      <c r="P47" s="84">
        <v>106</v>
      </c>
    </row>
    <row r="48" spans="2:16" x14ac:dyDescent="0.25">
      <c r="B48" s="84" t="s">
        <v>192</v>
      </c>
      <c r="C48" s="84" t="s">
        <v>193</v>
      </c>
      <c r="D48" s="84" t="s">
        <v>105</v>
      </c>
      <c r="E48" s="84">
        <v>1</v>
      </c>
      <c r="F48" s="84">
        <v>1</v>
      </c>
      <c r="G48" s="84">
        <v>8</v>
      </c>
      <c r="H48" s="84">
        <v>30696</v>
      </c>
      <c r="I48" s="84">
        <v>82</v>
      </c>
      <c r="J48" s="84">
        <v>22</v>
      </c>
      <c r="K48" s="84" t="s">
        <v>100</v>
      </c>
      <c r="L48" s="84" t="s">
        <v>141</v>
      </c>
      <c r="M48" s="84">
        <v>2</v>
      </c>
      <c r="N48" s="84">
        <v>1437</v>
      </c>
      <c r="O48" s="84">
        <v>181</v>
      </c>
      <c r="P48" s="84">
        <v>75</v>
      </c>
    </row>
    <row r="49" spans="2:16" x14ac:dyDescent="0.25">
      <c r="B49" s="84" t="s">
        <v>194</v>
      </c>
      <c r="C49" s="84" t="s">
        <v>195</v>
      </c>
      <c r="D49" s="84" t="s">
        <v>105</v>
      </c>
      <c r="E49" s="84">
        <v>2</v>
      </c>
      <c r="F49" s="84">
        <v>1</v>
      </c>
      <c r="G49" s="84">
        <v>1</v>
      </c>
      <c r="H49" s="84">
        <v>30963</v>
      </c>
      <c r="I49" s="84">
        <v>178</v>
      </c>
      <c r="J49" s="84">
        <v>4</v>
      </c>
      <c r="K49" s="84" t="s">
        <v>109</v>
      </c>
      <c r="L49" s="84" t="s">
        <v>101</v>
      </c>
      <c r="M49" s="84">
        <v>3</v>
      </c>
      <c r="N49" s="84">
        <v>1532</v>
      </c>
      <c r="O49" s="84">
        <v>188</v>
      </c>
      <c r="P49" s="84">
        <v>89</v>
      </c>
    </row>
    <row r="50" spans="2:16" x14ac:dyDescent="0.25">
      <c r="B50" s="84" t="s">
        <v>178</v>
      </c>
      <c r="C50" s="84" t="s">
        <v>196</v>
      </c>
      <c r="D50" s="84" t="s">
        <v>125</v>
      </c>
      <c r="E50" s="84">
        <v>2</v>
      </c>
      <c r="F50" s="84">
        <v>1</v>
      </c>
      <c r="G50" s="84">
        <v>3</v>
      </c>
      <c r="H50" s="84">
        <v>30595</v>
      </c>
      <c r="I50" s="84">
        <v>95</v>
      </c>
      <c r="J50" s="84">
        <v>5</v>
      </c>
      <c r="K50" s="84" t="s">
        <v>109</v>
      </c>
      <c r="L50" s="84" t="s">
        <v>128</v>
      </c>
      <c r="M50" s="84">
        <v>2</v>
      </c>
      <c r="N50" s="84">
        <v>1782</v>
      </c>
      <c r="O50" s="84">
        <v>192</v>
      </c>
      <c r="P50" s="84">
        <v>64</v>
      </c>
    </row>
    <row r="51" spans="2:16" x14ac:dyDescent="0.25">
      <c r="B51" s="84" t="s">
        <v>111</v>
      </c>
      <c r="C51" s="84" t="s">
        <v>197</v>
      </c>
      <c r="D51" s="84" t="s">
        <v>99</v>
      </c>
      <c r="E51" s="84">
        <v>3</v>
      </c>
      <c r="F51" s="84">
        <v>2</v>
      </c>
      <c r="G51" s="84">
        <v>2</v>
      </c>
      <c r="H51" s="84">
        <v>30531</v>
      </c>
      <c r="I51" s="84">
        <v>132</v>
      </c>
      <c r="J51" s="84">
        <v>4</v>
      </c>
      <c r="K51" s="84" t="s">
        <v>100</v>
      </c>
      <c r="L51" s="84" t="s">
        <v>141</v>
      </c>
      <c r="M51" s="84">
        <v>0</v>
      </c>
      <c r="N51" s="84">
        <v>1782</v>
      </c>
      <c r="O51" s="84">
        <v>185</v>
      </c>
      <c r="P51" s="84">
        <v>59</v>
      </c>
    </row>
    <row r="52" spans="2:16" x14ac:dyDescent="0.25">
      <c r="B52" s="84" t="s">
        <v>198</v>
      </c>
      <c r="C52" s="84" t="s">
        <v>122</v>
      </c>
      <c r="D52" s="84" t="s">
        <v>105</v>
      </c>
      <c r="E52" s="84">
        <v>1</v>
      </c>
      <c r="F52" s="84">
        <v>1</v>
      </c>
      <c r="G52" s="84">
        <v>6</v>
      </c>
      <c r="H52" s="84">
        <v>29238</v>
      </c>
      <c r="I52" s="84">
        <v>71</v>
      </c>
      <c r="J52" s="84">
        <v>14</v>
      </c>
      <c r="K52" s="84" t="s">
        <v>100</v>
      </c>
      <c r="L52" s="84" t="s">
        <v>128</v>
      </c>
      <c r="M52" s="84">
        <v>3</v>
      </c>
      <c r="N52" s="84">
        <v>1837</v>
      </c>
      <c r="O52" s="84">
        <v>179</v>
      </c>
      <c r="P52" s="84">
        <v>72</v>
      </c>
    </row>
    <row r="53" spans="2:16" x14ac:dyDescent="0.25">
      <c r="B53" s="84" t="s">
        <v>199</v>
      </c>
      <c r="C53" s="84" t="s">
        <v>200</v>
      </c>
      <c r="D53" s="84" t="s">
        <v>99</v>
      </c>
      <c r="E53" s="84">
        <v>2</v>
      </c>
      <c r="F53" s="84">
        <v>3</v>
      </c>
      <c r="G53" s="84">
        <v>1</v>
      </c>
      <c r="H53" s="84">
        <v>30938</v>
      </c>
      <c r="I53" s="84">
        <v>77</v>
      </c>
      <c r="J53" s="84">
        <v>20</v>
      </c>
      <c r="K53" s="84" t="s">
        <v>100</v>
      </c>
      <c r="L53" s="84" t="s">
        <v>101</v>
      </c>
      <c r="M53" s="84">
        <v>4</v>
      </c>
      <c r="N53" s="84">
        <v>295</v>
      </c>
      <c r="O53" s="84">
        <v>164</v>
      </c>
      <c r="P53" s="84">
        <v>100</v>
      </c>
    </row>
    <row r="54" spans="2:16" x14ac:dyDescent="0.25">
      <c r="B54" s="84" t="s">
        <v>201</v>
      </c>
      <c r="C54" s="84" t="s">
        <v>202</v>
      </c>
      <c r="D54" s="84" t="s">
        <v>105</v>
      </c>
      <c r="E54" s="84">
        <v>3</v>
      </c>
      <c r="F54" s="84">
        <v>4</v>
      </c>
      <c r="G54" s="84">
        <v>7</v>
      </c>
      <c r="H54" s="84">
        <v>30583</v>
      </c>
      <c r="I54" s="84">
        <v>78</v>
      </c>
      <c r="J54" s="84">
        <v>24</v>
      </c>
      <c r="K54" s="84" t="s">
        <v>113</v>
      </c>
      <c r="L54" s="84" t="s">
        <v>128</v>
      </c>
      <c r="M54" s="84">
        <v>0</v>
      </c>
      <c r="N54" s="84">
        <v>391</v>
      </c>
      <c r="O54" s="84">
        <v>184</v>
      </c>
      <c r="P54" s="84">
        <v>58</v>
      </c>
    </row>
    <row r="55" spans="2:16" x14ac:dyDescent="0.25">
      <c r="B55" s="84" t="s">
        <v>203</v>
      </c>
      <c r="C55" s="84" t="s">
        <v>204</v>
      </c>
      <c r="D55" s="84" t="s">
        <v>105</v>
      </c>
      <c r="E55" s="84">
        <v>3</v>
      </c>
      <c r="F55" s="84">
        <v>3</v>
      </c>
      <c r="G55" s="84">
        <v>12</v>
      </c>
      <c r="H55" s="84">
        <v>29224</v>
      </c>
      <c r="I55" s="84">
        <v>168</v>
      </c>
      <c r="J55" s="84">
        <v>24</v>
      </c>
      <c r="K55" s="84" t="s">
        <v>109</v>
      </c>
      <c r="L55" s="84" t="s">
        <v>166</v>
      </c>
      <c r="M55" s="84">
        <v>3</v>
      </c>
      <c r="N55" s="84">
        <v>418</v>
      </c>
      <c r="O55" s="84">
        <v>151</v>
      </c>
      <c r="P55" s="84">
        <v>95</v>
      </c>
    </row>
    <row r="56" spans="2:16" x14ac:dyDescent="0.25">
      <c r="B56" s="84" t="s">
        <v>205</v>
      </c>
      <c r="C56" s="84" t="s">
        <v>206</v>
      </c>
      <c r="D56" s="84" t="s">
        <v>105</v>
      </c>
      <c r="E56" s="84">
        <v>1</v>
      </c>
      <c r="F56" s="84">
        <v>1</v>
      </c>
      <c r="G56" s="84">
        <v>11</v>
      </c>
      <c r="H56" s="84">
        <v>29975</v>
      </c>
      <c r="I56" s="84">
        <v>53</v>
      </c>
      <c r="J56" s="84">
        <v>24</v>
      </c>
      <c r="K56" s="84"/>
      <c r="L56" s="84" t="s">
        <v>110</v>
      </c>
      <c r="M56" s="84">
        <v>4</v>
      </c>
      <c r="N56" s="84">
        <v>510</v>
      </c>
      <c r="O56" s="84">
        <v>196</v>
      </c>
      <c r="P56" s="84">
        <v>61</v>
      </c>
    </row>
    <row r="57" spans="2:16" x14ac:dyDescent="0.25">
      <c r="B57" s="84" t="s">
        <v>207</v>
      </c>
      <c r="C57" s="84" t="s">
        <v>208</v>
      </c>
      <c r="D57" s="84" t="s">
        <v>125</v>
      </c>
      <c r="E57" s="84">
        <v>2</v>
      </c>
      <c r="F57" s="84">
        <v>1</v>
      </c>
      <c r="G57" s="84">
        <v>6</v>
      </c>
      <c r="H57" s="84">
        <v>29905</v>
      </c>
      <c r="I57" s="84">
        <v>89</v>
      </c>
      <c r="J57" s="84">
        <v>4</v>
      </c>
      <c r="K57" s="84" t="s">
        <v>109</v>
      </c>
      <c r="L57" s="84" t="s">
        <v>141</v>
      </c>
      <c r="M57" s="84">
        <v>4</v>
      </c>
      <c r="N57" s="84">
        <v>548</v>
      </c>
      <c r="O57" s="84">
        <v>176</v>
      </c>
      <c r="P57" s="84">
        <v>84</v>
      </c>
    </row>
    <row r="58" spans="2:16" x14ac:dyDescent="0.25">
      <c r="B58" s="84" t="s">
        <v>106</v>
      </c>
      <c r="C58" s="84" t="s">
        <v>209</v>
      </c>
      <c r="D58" s="84" t="s">
        <v>108</v>
      </c>
      <c r="E58" s="84">
        <v>3</v>
      </c>
      <c r="F58" s="84">
        <v>1</v>
      </c>
      <c r="G58" s="84">
        <v>1</v>
      </c>
      <c r="H58" s="84">
        <v>29281</v>
      </c>
      <c r="I58" s="84">
        <v>127</v>
      </c>
      <c r="J58" s="84">
        <v>8</v>
      </c>
      <c r="K58" s="84" t="s">
        <v>109</v>
      </c>
      <c r="L58" s="84" t="s">
        <v>101</v>
      </c>
      <c r="M58" s="84">
        <v>0</v>
      </c>
      <c r="N58" s="84">
        <v>1446</v>
      </c>
      <c r="O58" s="84">
        <v>152</v>
      </c>
      <c r="P58" s="84">
        <v>78</v>
      </c>
    </row>
    <row r="59" spans="2:16" x14ac:dyDescent="0.25">
      <c r="B59" s="84" t="s">
        <v>199</v>
      </c>
      <c r="C59" s="84" t="s">
        <v>210</v>
      </c>
      <c r="D59" s="84" t="s">
        <v>125</v>
      </c>
      <c r="E59" s="84">
        <v>3</v>
      </c>
      <c r="F59" s="84">
        <v>1</v>
      </c>
      <c r="G59" s="84">
        <v>8</v>
      </c>
      <c r="H59" s="84">
        <v>30341</v>
      </c>
      <c r="I59" s="84">
        <v>194</v>
      </c>
      <c r="J59" s="84">
        <v>9</v>
      </c>
      <c r="K59" s="84" t="s">
        <v>100</v>
      </c>
      <c r="L59" s="84" t="s">
        <v>135</v>
      </c>
      <c r="M59" s="84">
        <v>4</v>
      </c>
      <c r="N59" s="84">
        <v>1872</v>
      </c>
      <c r="O59" s="84">
        <v>151</v>
      </c>
      <c r="P59" s="84">
        <v>74</v>
      </c>
    </row>
    <row r="60" spans="2:16" x14ac:dyDescent="0.25">
      <c r="B60" s="84" t="s">
        <v>211</v>
      </c>
      <c r="C60" s="84" t="s">
        <v>212</v>
      </c>
      <c r="D60" s="84" t="s">
        <v>108</v>
      </c>
      <c r="E60" s="84">
        <v>3</v>
      </c>
      <c r="F60" s="84">
        <v>4</v>
      </c>
      <c r="G60" s="84">
        <v>12</v>
      </c>
      <c r="H60" s="84">
        <v>29470</v>
      </c>
      <c r="I60" s="84">
        <v>179</v>
      </c>
      <c r="J60" s="84">
        <v>27</v>
      </c>
      <c r="K60" s="84" t="s">
        <v>138</v>
      </c>
      <c r="L60" s="84" t="s">
        <v>114</v>
      </c>
      <c r="M60" s="84">
        <v>2</v>
      </c>
      <c r="N60" s="84">
        <v>288</v>
      </c>
      <c r="O60" s="84">
        <v>153</v>
      </c>
      <c r="P60" s="84">
        <v>64</v>
      </c>
    </row>
    <row r="61" spans="2:16" x14ac:dyDescent="0.25">
      <c r="B61" s="84" t="s">
        <v>213</v>
      </c>
      <c r="C61" s="84" t="s">
        <v>104</v>
      </c>
      <c r="D61" s="84" t="s">
        <v>125</v>
      </c>
      <c r="E61" s="84">
        <v>3</v>
      </c>
      <c r="F61" s="84">
        <v>2</v>
      </c>
      <c r="G61" s="84">
        <v>7</v>
      </c>
      <c r="H61" s="84">
        <v>30716</v>
      </c>
      <c r="I61" s="84">
        <v>186</v>
      </c>
      <c r="J61" s="84">
        <v>25</v>
      </c>
      <c r="K61" s="84" t="s">
        <v>100</v>
      </c>
      <c r="L61" s="84" t="s">
        <v>166</v>
      </c>
      <c r="M61" s="84">
        <v>0</v>
      </c>
      <c r="N61" s="84">
        <v>395</v>
      </c>
      <c r="O61" s="84">
        <v>183</v>
      </c>
      <c r="P61" s="84">
        <v>69</v>
      </c>
    </row>
    <row r="62" spans="2:16" x14ac:dyDescent="0.25">
      <c r="B62" s="84" t="s">
        <v>214</v>
      </c>
      <c r="C62" s="84" t="s">
        <v>193</v>
      </c>
      <c r="D62" s="84" t="s">
        <v>99</v>
      </c>
      <c r="E62" s="84">
        <v>3</v>
      </c>
      <c r="F62" s="84">
        <v>1</v>
      </c>
      <c r="G62" s="84">
        <v>2</v>
      </c>
      <c r="H62" s="84">
        <v>29973</v>
      </c>
      <c r="I62" s="84">
        <v>66</v>
      </c>
      <c r="J62" s="84">
        <v>5</v>
      </c>
      <c r="K62" s="84" t="s">
        <v>138</v>
      </c>
      <c r="L62" s="84" t="s">
        <v>141</v>
      </c>
      <c r="M62" s="84">
        <v>2</v>
      </c>
      <c r="N62" s="84">
        <v>906</v>
      </c>
      <c r="O62" s="84">
        <v>181</v>
      </c>
      <c r="P62" s="84">
        <v>79</v>
      </c>
    </row>
    <row r="63" spans="2:16" x14ac:dyDescent="0.25">
      <c r="B63" s="84" t="s">
        <v>215</v>
      </c>
      <c r="C63" s="84" t="s">
        <v>216</v>
      </c>
      <c r="D63" s="84" t="s">
        <v>108</v>
      </c>
      <c r="E63" s="84">
        <v>3</v>
      </c>
      <c r="F63" s="84">
        <v>1</v>
      </c>
      <c r="G63" s="84">
        <v>5</v>
      </c>
      <c r="H63" s="84">
        <v>29779</v>
      </c>
      <c r="I63" s="84">
        <v>8</v>
      </c>
      <c r="J63" s="84">
        <v>22</v>
      </c>
      <c r="K63" s="84" t="s">
        <v>100</v>
      </c>
      <c r="L63" s="84" t="s">
        <v>166</v>
      </c>
      <c r="M63" s="84">
        <v>4</v>
      </c>
      <c r="N63" s="84">
        <v>1006</v>
      </c>
      <c r="O63" s="84">
        <v>161</v>
      </c>
      <c r="P63" s="84">
        <v>46</v>
      </c>
    </row>
    <row r="64" spans="2:16" x14ac:dyDescent="0.25">
      <c r="B64" s="84" t="s">
        <v>217</v>
      </c>
      <c r="C64" s="84" t="s">
        <v>158</v>
      </c>
      <c r="D64" s="84" t="s">
        <v>99</v>
      </c>
      <c r="E64" s="84">
        <v>2</v>
      </c>
      <c r="F64" s="84">
        <v>2</v>
      </c>
      <c r="G64" s="84">
        <v>8</v>
      </c>
      <c r="H64" s="84">
        <v>30962</v>
      </c>
      <c r="I64" s="84">
        <v>6</v>
      </c>
      <c r="J64" s="84">
        <v>12</v>
      </c>
      <c r="K64" s="84" t="s">
        <v>113</v>
      </c>
      <c r="L64" s="84" t="s">
        <v>101</v>
      </c>
      <c r="M64" s="84">
        <v>1</v>
      </c>
      <c r="N64" s="84">
        <v>1220</v>
      </c>
      <c r="O64" s="84">
        <v>194</v>
      </c>
      <c r="P64" s="84">
        <v>73</v>
      </c>
    </row>
    <row r="65" spans="2:16" x14ac:dyDescent="0.25">
      <c r="B65" s="84" t="s">
        <v>218</v>
      </c>
      <c r="C65" s="84" t="s">
        <v>219</v>
      </c>
      <c r="D65" s="84" t="s">
        <v>99</v>
      </c>
      <c r="E65" s="84">
        <v>2</v>
      </c>
      <c r="F65" s="84">
        <v>2</v>
      </c>
      <c r="G65" s="84">
        <v>1</v>
      </c>
      <c r="H65" s="84">
        <v>30553</v>
      </c>
      <c r="I65" s="84">
        <v>147</v>
      </c>
      <c r="J65" s="84">
        <v>21</v>
      </c>
      <c r="K65" s="84" t="s">
        <v>100</v>
      </c>
      <c r="L65" s="84" t="s">
        <v>128</v>
      </c>
      <c r="M65" s="84">
        <v>2</v>
      </c>
      <c r="N65" s="84">
        <v>1313</v>
      </c>
      <c r="O65" s="84">
        <v>186</v>
      </c>
      <c r="P65" s="84">
        <v>73</v>
      </c>
    </row>
    <row r="66" spans="2:16" x14ac:dyDescent="0.25">
      <c r="B66" s="84" t="s">
        <v>205</v>
      </c>
      <c r="C66" s="84" t="s">
        <v>220</v>
      </c>
      <c r="D66" s="84" t="s">
        <v>125</v>
      </c>
      <c r="E66" s="84">
        <v>3</v>
      </c>
      <c r="F66" s="84">
        <v>1</v>
      </c>
      <c r="G66" s="84">
        <v>13</v>
      </c>
      <c r="H66" s="84">
        <v>30568</v>
      </c>
      <c r="I66" s="84">
        <v>104</v>
      </c>
      <c r="J66" s="84">
        <v>2</v>
      </c>
      <c r="K66" s="84" t="s">
        <v>100</v>
      </c>
      <c r="L66" s="84" t="s">
        <v>101</v>
      </c>
      <c r="M66" s="84">
        <v>1</v>
      </c>
      <c r="N66" s="84">
        <v>1350</v>
      </c>
      <c r="O66" s="84">
        <v>166</v>
      </c>
      <c r="P66" s="84">
        <v>50</v>
      </c>
    </row>
    <row r="67" spans="2:16" x14ac:dyDescent="0.25">
      <c r="B67" s="84" t="s">
        <v>221</v>
      </c>
      <c r="C67" s="84" t="s">
        <v>222</v>
      </c>
      <c r="D67" s="84" t="s">
        <v>108</v>
      </c>
      <c r="E67" s="84">
        <v>1</v>
      </c>
      <c r="F67" s="84">
        <v>2</v>
      </c>
      <c r="G67" s="84">
        <v>8</v>
      </c>
      <c r="H67" s="84">
        <v>30169</v>
      </c>
      <c r="I67" s="84">
        <v>11</v>
      </c>
      <c r="J67" s="84">
        <v>14</v>
      </c>
      <c r="K67" s="84" t="s">
        <v>109</v>
      </c>
      <c r="L67" s="84" t="s">
        <v>128</v>
      </c>
      <c r="M67" s="84">
        <v>3</v>
      </c>
      <c r="N67" s="84">
        <v>1614</v>
      </c>
      <c r="O67" s="84">
        <v>192</v>
      </c>
      <c r="P67" s="84">
        <v>67</v>
      </c>
    </row>
    <row r="68" spans="2:16" x14ac:dyDescent="0.25">
      <c r="B68" s="84" t="s">
        <v>223</v>
      </c>
      <c r="C68" s="84" t="s">
        <v>143</v>
      </c>
      <c r="D68" s="84" t="s">
        <v>99</v>
      </c>
      <c r="E68" s="84">
        <v>3</v>
      </c>
      <c r="F68" s="84">
        <v>2</v>
      </c>
      <c r="G68" s="84">
        <v>9</v>
      </c>
      <c r="H68" s="84">
        <v>30282</v>
      </c>
      <c r="I68" s="84">
        <v>122</v>
      </c>
      <c r="J68" s="84">
        <v>2</v>
      </c>
      <c r="K68" s="84" t="s">
        <v>138</v>
      </c>
      <c r="L68" s="84" t="s">
        <v>128</v>
      </c>
      <c r="M68" s="84">
        <v>1</v>
      </c>
      <c r="N68" s="84">
        <v>1971</v>
      </c>
      <c r="O68" s="84">
        <v>161</v>
      </c>
      <c r="P68" s="84">
        <v>95</v>
      </c>
    </row>
    <row r="69" spans="2:16" x14ac:dyDescent="0.25">
      <c r="B69" s="84" t="s">
        <v>155</v>
      </c>
      <c r="C69" s="84" t="s">
        <v>224</v>
      </c>
      <c r="D69" s="84" t="s">
        <v>108</v>
      </c>
      <c r="E69" s="84">
        <v>3</v>
      </c>
      <c r="F69" s="84">
        <v>2</v>
      </c>
      <c r="G69" s="84">
        <v>3</v>
      </c>
      <c r="H69" s="84">
        <v>30372</v>
      </c>
      <c r="I69" s="84">
        <v>182</v>
      </c>
      <c r="J69" s="84">
        <v>23</v>
      </c>
      <c r="K69" s="84" t="s">
        <v>113</v>
      </c>
      <c r="L69" s="84" t="s">
        <v>166</v>
      </c>
      <c r="M69" s="84">
        <v>3</v>
      </c>
      <c r="N69" s="84">
        <v>412</v>
      </c>
      <c r="O69" s="84">
        <v>180</v>
      </c>
      <c r="P69" s="84">
        <v>80</v>
      </c>
    </row>
    <row r="70" spans="2:16" x14ac:dyDescent="0.25">
      <c r="B70" s="84" t="s">
        <v>225</v>
      </c>
      <c r="C70" s="84" t="s">
        <v>226</v>
      </c>
      <c r="D70" s="84" t="s">
        <v>108</v>
      </c>
      <c r="E70" s="84">
        <v>2</v>
      </c>
      <c r="F70" s="84">
        <v>1</v>
      </c>
      <c r="G70" s="84">
        <v>1</v>
      </c>
      <c r="H70" s="84">
        <v>31048</v>
      </c>
      <c r="I70" s="84">
        <v>113</v>
      </c>
      <c r="J70" s="84">
        <v>28</v>
      </c>
      <c r="K70" s="84" t="s">
        <v>109</v>
      </c>
      <c r="L70" s="84" t="s">
        <v>128</v>
      </c>
      <c r="M70" s="84">
        <v>2</v>
      </c>
      <c r="N70" s="84">
        <v>1353</v>
      </c>
      <c r="O70" s="84">
        <v>174</v>
      </c>
      <c r="P70" s="84">
        <v>47</v>
      </c>
    </row>
    <row r="71" spans="2:16" x14ac:dyDescent="0.25">
      <c r="B71" s="84" t="s">
        <v>227</v>
      </c>
      <c r="C71" s="84" t="s">
        <v>228</v>
      </c>
      <c r="D71" s="84" t="s">
        <v>99</v>
      </c>
      <c r="E71" s="84">
        <v>1</v>
      </c>
      <c r="F71" s="84">
        <v>4</v>
      </c>
      <c r="G71" s="84">
        <v>12</v>
      </c>
      <c r="H71" s="84">
        <v>30453</v>
      </c>
      <c r="I71" s="84">
        <v>162</v>
      </c>
      <c r="J71" s="84">
        <v>0</v>
      </c>
      <c r="K71" s="84" t="s">
        <v>138</v>
      </c>
      <c r="L71" s="84" t="s">
        <v>128</v>
      </c>
      <c r="M71" s="84">
        <v>3</v>
      </c>
      <c r="N71" s="84">
        <v>1372</v>
      </c>
      <c r="O71" s="84">
        <v>178</v>
      </c>
      <c r="P71" s="84">
        <v>88</v>
      </c>
    </row>
    <row r="72" spans="2:16" x14ac:dyDescent="0.25">
      <c r="B72" s="84" t="s">
        <v>199</v>
      </c>
      <c r="C72" s="84" t="s">
        <v>229</v>
      </c>
      <c r="D72" s="84" t="s">
        <v>105</v>
      </c>
      <c r="E72" s="84">
        <v>3</v>
      </c>
      <c r="F72" s="84">
        <v>4</v>
      </c>
      <c r="G72" s="84">
        <v>5</v>
      </c>
      <c r="H72" s="84">
        <v>30603</v>
      </c>
      <c r="I72" s="84">
        <v>134</v>
      </c>
      <c r="J72" s="84">
        <v>1</v>
      </c>
      <c r="K72" s="84" t="s">
        <v>109</v>
      </c>
      <c r="L72" s="84" t="s">
        <v>101</v>
      </c>
      <c r="M72" s="84">
        <v>4</v>
      </c>
      <c r="N72" s="84">
        <v>555</v>
      </c>
      <c r="O72" s="84">
        <v>194</v>
      </c>
      <c r="P72" s="84">
        <v>74</v>
      </c>
    </row>
    <row r="73" spans="2:16" x14ac:dyDescent="0.25">
      <c r="B73" s="84" t="s">
        <v>230</v>
      </c>
      <c r="C73" s="84" t="s">
        <v>231</v>
      </c>
      <c r="D73" s="84" t="s">
        <v>105</v>
      </c>
      <c r="E73" s="84">
        <v>3</v>
      </c>
      <c r="F73" s="84">
        <v>2</v>
      </c>
      <c r="G73" s="84">
        <v>10</v>
      </c>
      <c r="H73" s="84">
        <v>29273</v>
      </c>
      <c r="I73" s="84">
        <v>115</v>
      </c>
      <c r="J73" s="84">
        <v>6</v>
      </c>
      <c r="K73" s="84" t="s">
        <v>109</v>
      </c>
      <c r="L73" s="84" t="s">
        <v>114</v>
      </c>
      <c r="M73" s="84">
        <v>2</v>
      </c>
      <c r="N73" s="84">
        <v>1205</v>
      </c>
      <c r="O73" s="84">
        <v>176</v>
      </c>
      <c r="P73" s="84">
        <v>64</v>
      </c>
    </row>
    <row r="74" spans="2:16" x14ac:dyDescent="0.25">
      <c r="B74" s="84" t="s">
        <v>232</v>
      </c>
      <c r="C74" s="84" t="s">
        <v>233</v>
      </c>
      <c r="D74" s="84" t="s">
        <v>105</v>
      </c>
      <c r="E74" s="84">
        <v>3</v>
      </c>
      <c r="F74" s="84">
        <v>4</v>
      </c>
      <c r="G74" s="84">
        <v>6</v>
      </c>
      <c r="H74" s="84">
        <v>29740</v>
      </c>
      <c r="I74" s="84">
        <v>159</v>
      </c>
      <c r="J74" s="84">
        <v>10</v>
      </c>
      <c r="K74" s="84" t="s">
        <v>100</v>
      </c>
      <c r="L74" s="84" t="s">
        <v>110</v>
      </c>
      <c r="M74" s="84">
        <v>1</v>
      </c>
      <c r="N74" s="84">
        <v>1482</v>
      </c>
      <c r="O74" s="84">
        <v>168</v>
      </c>
      <c r="P74" s="84">
        <v>63</v>
      </c>
    </row>
    <row r="75" spans="2:16" x14ac:dyDescent="0.25">
      <c r="B75" s="84" t="s">
        <v>234</v>
      </c>
      <c r="C75" s="84" t="s">
        <v>158</v>
      </c>
      <c r="D75" s="84" t="s">
        <v>108</v>
      </c>
      <c r="E75" s="84">
        <v>3</v>
      </c>
      <c r="F75" s="84">
        <v>3</v>
      </c>
      <c r="G75" s="84">
        <v>4</v>
      </c>
      <c r="H75" s="84">
        <v>29829</v>
      </c>
      <c r="I75" s="84">
        <v>105</v>
      </c>
      <c r="J75" s="84">
        <v>18</v>
      </c>
      <c r="K75" s="84" t="s">
        <v>100</v>
      </c>
      <c r="L75" s="84" t="s">
        <v>166</v>
      </c>
      <c r="M75" s="84">
        <v>4</v>
      </c>
      <c r="N75" s="84">
        <v>1558</v>
      </c>
      <c r="O75" s="84">
        <v>189</v>
      </c>
      <c r="P75" s="84">
        <v>66</v>
      </c>
    </row>
    <row r="76" spans="2:16" x14ac:dyDescent="0.25">
      <c r="B76" s="84" t="s">
        <v>129</v>
      </c>
      <c r="C76" s="84" t="s">
        <v>235</v>
      </c>
      <c r="D76" s="84" t="s">
        <v>108</v>
      </c>
      <c r="E76" s="84">
        <v>2</v>
      </c>
      <c r="F76" s="84">
        <v>1</v>
      </c>
      <c r="G76" s="84">
        <v>4</v>
      </c>
      <c r="H76" s="84">
        <v>29571</v>
      </c>
      <c r="I76" s="84">
        <v>153</v>
      </c>
      <c r="J76" s="84">
        <v>9</v>
      </c>
      <c r="K76" s="84"/>
      <c r="L76" s="84" t="s">
        <v>110</v>
      </c>
      <c r="M76" s="84">
        <v>1</v>
      </c>
      <c r="N76" s="84">
        <v>339</v>
      </c>
      <c r="O76" s="84">
        <v>191</v>
      </c>
      <c r="P76" s="84">
        <v>62</v>
      </c>
    </row>
    <row r="77" spans="2:16" x14ac:dyDescent="0.25">
      <c r="B77" s="84" t="s">
        <v>178</v>
      </c>
      <c r="C77" s="84" t="s">
        <v>236</v>
      </c>
      <c r="D77" s="84" t="s">
        <v>125</v>
      </c>
      <c r="E77" s="84">
        <v>1</v>
      </c>
      <c r="F77" s="84">
        <v>3</v>
      </c>
      <c r="G77" s="84">
        <v>9</v>
      </c>
      <c r="H77" s="84">
        <v>30453</v>
      </c>
      <c r="I77" s="84">
        <v>44</v>
      </c>
      <c r="J77" s="84">
        <v>2</v>
      </c>
      <c r="K77" s="84" t="s">
        <v>100</v>
      </c>
      <c r="L77" s="84" t="s">
        <v>166</v>
      </c>
      <c r="M77" s="84">
        <v>1</v>
      </c>
      <c r="N77" s="84">
        <v>435</v>
      </c>
      <c r="O77" s="84">
        <v>154</v>
      </c>
      <c r="P77" s="84">
        <v>98</v>
      </c>
    </row>
    <row r="78" spans="2:16" x14ac:dyDescent="0.25">
      <c r="B78" s="84" t="s">
        <v>169</v>
      </c>
      <c r="C78" s="84" t="s">
        <v>216</v>
      </c>
      <c r="D78" s="84" t="s">
        <v>105</v>
      </c>
      <c r="E78" s="84">
        <v>2</v>
      </c>
      <c r="F78" s="84">
        <v>2</v>
      </c>
      <c r="G78" s="84">
        <v>7</v>
      </c>
      <c r="H78" s="84">
        <v>30641</v>
      </c>
      <c r="I78" s="84">
        <v>185</v>
      </c>
      <c r="J78" s="84">
        <v>2</v>
      </c>
      <c r="K78" s="84" t="s">
        <v>109</v>
      </c>
      <c r="L78" s="84" t="s">
        <v>101</v>
      </c>
      <c r="M78" s="84">
        <v>3</v>
      </c>
      <c r="N78" s="84">
        <v>599</v>
      </c>
      <c r="O78" s="84">
        <v>181</v>
      </c>
      <c r="P78" s="84">
        <v>76</v>
      </c>
    </row>
    <row r="79" spans="2:16" x14ac:dyDescent="0.25">
      <c r="B79" s="84" t="s">
        <v>237</v>
      </c>
      <c r="C79" s="84" t="s">
        <v>238</v>
      </c>
      <c r="D79" s="84" t="s">
        <v>99</v>
      </c>
      <c r="E79" s="84">
        <v>3</v>
      </c>
      <c r="F79" s="84">
        <v>4</v>
      </c>
      <c r="G79" s="84">
        <v>2</v>
      </c>
      <c r="H79" s="84">
        <v>30489</v>
      </c>
      <c r="I79" s="84">
        <v>97</v>
      </c>
      <c r="J79" s="84">
        <v>4</v>
      </c>
      <c r="K79" s="84" t="s">
        <v>109</v>
      </c>
      <c r="L79" s="84" t="s">
        <v>114</v>
      </c>
      <c r="M79" s="84">
        <v>4</v>
      </c>
      <c r="N79" s="84">
        <v>625</v>
      </c>
      <c r="O79" s="84">
        <v>176</v>
      </c>
      <c r="P79" s="84">
        <v>75</v>
      </c>
    </row>
    <row r="80" spans="2:16" x14ac:dyDescent="0.25">
      <c r="B80" s="84" t="s">
        <v>239</v>
      </c>
      <c r="C80" s="84" t="s">
        <v>240</v>
      </c>
      <c r="D80" s="84" t="s">
        <v>99</v>
      </c>
      <c r="E80" s="84">
        <v>2</v>
      </c>
      <c r="F80" s="84">
        <v>3</v>
      </c>
      <c r="G80" s="84">
        <v>1</v>
      </c>
      <c r="H80" s="84">
        <v>29743</v>
      </c>
      <c r="I80" s="84">
        <v>128</v>
      </c>
      <c r="J80" s="84">
        <v>25</v>
      </c>
      <c r="K80" s="84" t="s">
        <v>109</v>
      </c>
      <c r="L80" s="84" t="s">
        <v>141</v>
      </c>
      <c r="M80" s="84">
        <v>4</v>
      </c>
      <c r="N80" s="84">
        <v>843</v>
      </c>
      <c r="O80" s="84">
        <v>160</v>
      </c>
      <c r="P80" s="84">
        <v>108</v>
      </c>
    </row>
    <row r="81" spans="2:16" x14ac:dyDescent="0.25">
      <c r="B81" s="84" t="s">
        <v>241</v>
      </c>
      <c r="C81" s="84" t="s">
        <v>212</v>
      </c>
      <c r="D81" s="84" t="s">
        <v>105</v>
      </c>
      <c r="E81" s="84">
        <v>1</v>
      </c>
      <c r="F81" s="84">
        <v>3</v>
      </c>
      <c r="G81" s="84">
        <v>5</v>
      </c>
      <c r="H81" s="84">
        <v>30698</v>
      </c>
      <c r="I81" s="84">
        <v>181</v>
      </c>
      <c r="J81" s="84">
        <v>4</v>
      </c>
      <c r="K81" s="84" t="s">
        <v>100</v>
      </c>
      <c r="L81" s="84" t="s">
        <v>110</v>
      </c>
      <c r="M81" s="84">
        <v>1</v>
      </c>
      <c r="N81" s="84">
        <v>868</v>
      </c>
      <c r="O81" s="84">
        <v>154</v>
      </c>
      <c r="P81" s="84">
        <v>90</v>
      </c>
    </row>
    <row r="82" spans="2:16" x14ac:dyDescent="0.25">
      <c r="B82" s="84" t="s">
        <v>242</v>
      </c>
      <c r="C82" s="84" t="s">
        <v>243</v>
      </c>
      <c r="D82" s="84" t="s">
        <v>108</v>
      </c>
      <c r="E82" s="84">
        <v>1</v>
      </c>
      <c r="F82" s="84">
        <v>4</v>
      </c>
      <c r="G82" s="84">
        <v>7</v>
      </c>
      <c r="H82" s="84">
        <v>29514</v>
      </c>
      <c r="I82" s="84">
        <v>131</v>
      </c>
      <c r="J82" s="84">
        <v>5</v>
      </c>
      <c r="K82" s="84" t="s">
        <v>100</v>
      </c>
      <c r="L82" s="84" t="s">
        <v>128</v>
      </c>
      <c r="M82" s="84">
        <v>0</v>
      </c>
      <c r="N82" s="84">
        <v>961</v>
      </c>
      <c r="O82" s="84">
        <v>192</v>
      </c>
      <c r="P82" s="84">
        <v>84</v>
      </c>
    </row>
    <row r="83" spans="2:16" x14ac:dyDescent="0.25">
      <c r="B83" s="84" t="s">
        <v>136</v>
      </c>
      <c r="C83" s="84" t="s">
        <v>151</v>
      </c>
      <c r="D83" s="84" t="s">
        <v>108</v>
      </c>
      <c r="E83" s="84">
        <v>1</v>
      </c>
      <c r="F83" s="84">
        <v>4</v>
      </c>
      <c r="G83" s="84">
        <v>1</v>
      </c>
      <c r="H83" s="84">
        <v>29904</v>
      </c>
      <c r="I83" s="84">
        <v>174</v>
      </c>
      <c r="J83" s="84">
        <v>4</v>
      </c>
      <c r="K83" s="84" t="s">
        <v>109</v>
      </c>
      <c r="L83" s="84" t="s">
        <v>114</v>
      </c>
      <c r="M83" s="84">
        <v>3</v>
      </c>
      <c r="N83" s="84">
        <v>1106</v>
      </c>
      <c r="O83" s="84">
        <v>165</v>
      </c>
      <c r="P83" s="84">
        <v>48</v>
      </c>
    </row>
    <row r="84" spans="2:16" x14ac:dyDescent="0.25">
      <c r="B84" s="84" t="s">
        <v>244</v>
      </c>
      <c r="C84" s="84" t="s">
        <v>208</v>
      </c>
      <c r="D84" s="84" t="s">
        <v>99</v>
      </c>
      <c r="E84" s="84">
        <v>2</v>
      </c>
      <c r="F84" s="84">
        <v>1</v>
      </c>
      <c r="G84" s="84">
        <v>7</v>
      </c>
      <c r="H84" s="84">
        <v>30659</v>
      </c>
      <c r="I84" s="84">
        <v>109</v>
      </c>
      <c r="J84" s="84">
        <v>18</v>
      </c>
      <c r="K84" s="84" t="s">
        <v>100</v>
      </c>
      <c r="L84" s="84" t="s">
        <v>110</v>
      </c>
      <c r="M84" s="84">
        <v>0</v>
      </c>
      <c r="N84" s="84">
        <v>1228</v>
      </c>
      <c r="O84" s="84">
        <v>151</v>
      </c>
      <c r="P84" s="84">
        <v>46</v>
      </c>
    </row>
    <row r="85" spans="2:16" x14ac:dyDescent="0.25">
      <c r="B85" s="84" t="s">
        <v>245</v>
      </c>
      <c r="C85" s="84" t="s">
        <v>246</v>
      </c>
      <c r="D85" s="84" t="s">
        <v>105</v>
      </c>
      <c r="E85" s="84">
        <v>1</v>
      </c>
      <c r="F85" s="84">
        <v>3</v>
      </c>
      <c r="G85" s="84">
        <v>0</v>
      </c>
      <c r="H85" s="84">
        <v>30760</v>
      </c>
      <c r="I85" s="84">
        <v>27</v>
      </c>
      <c r="J85" s="84">
        <v>9</v>
      </c>
      <c r="K85" s="84" t="s">
        <v>100</v>
      </c>
      <c r="L85" s="84" t="s">
        <v>110</v>
      </c>
      <c r="M85" s="84">
        <v>0</v>
      </c>
      <c r="N85" s="84">
        <v>1454</v>
      </c>
      <c r="O85" s="84">
        <v>181</v>
      </c>
      <c r="P85" s="84">
        <v>92</v>
      </c>
    </row>
    <row r="86" spans="2:16" x14ac:dyDescent="0.25">
      <c r="B86" s="84" t="s">
        <v>225</v>
      </c>
      <c r="C86" s="84" t="s">
        <v>247</v>
      </c>
      <c r="D86" s="84" t="s">
        <v>108</v>
      </c>
      <c r="E86" s="84">
        <v>1</v>
      </c>
      <c r="F86" s="84">
        <v>4</v>
      </c>
      <c r="G86" s="84">
        <v>9</v>
      </c>
      <c r="H86" s="84">
        <v>30951</v>
      </c>
      <c r="I86" s="84">
        <v>30</v>
      </c>
      <c r="J86" s="84">
        <v>29</v>
      </c>
      <c r="K86" s="84" t="s">
        <v>138</v>
      </c>
      <c r="L86" s="84" t="s">
        <v>128</v>
      </c>
      <c r="M86" s="84">
        <v>3</v>
      </c>
      <c r="N86" s="84">
        <v>1466</v>
      </c>
      <c r="O86" s="84">
        <v>161</v>
      </c>
      <c r="P86" s="84">
        <v>45</v>
      </c>
    </row>
    <row r="87" spans="2:16" x14ac:dyDescent="0.25">
      <c r="B87" s="84" t="s">
        <v>248</v>
      </c>
      <c r="C87" s="84" t="s">
        <v>200</v>
      </c>
      <c r="D87" s="84" t="s">
        <v>99</v>
      </c>
      <c r="E87" s="84">
        <v>1</v>
      </c>
      <c r="F87" s="84">
        <v>3</v>
      </c>
      <c r="G87" s="84">
        <v>9</v>
      </c>
      <c r="H87" s="84">
        <v>30195</v>
      </c>
      <c r="I87" s="84">
        <v>198</v>
      </c>
      <c r="J87" s="84">
        <v>5</v>
      </c>
      <c r="K87" s="84" t="s">
        <v>109</v>
      </c>
      <c r="L87" s="84" t="s">
        <v>166</v>
      </c>
      <c r="M87" s="84">
        <v>3</v>
      </c>
      <c r="N87" s="84">
        <v>1471</v>
      </c>
      <c r="O87" s="84">
        <v>188</v>
      </c>
      <c r="P87" s="84">
        <v>93</v>
      </c>
    </row>
    <row r="88" spans="2:16" x14ac:dyDescent="0.25">
      <c r="B88" s="84" t="s">
        <v>189</v>
      </c>
      <c r="C88" s="84" t="s">
        <v>249</v>
      </c>
      <c r="D88" s="84" t="s">
        <v>105</v>
      </c>
      <c r="E88" s="84">
        <v>1</v>
      </c>
      <c r="F88" s="84">
        <v>4</v>
      </c>
      <c r="G88" s="84">
        <v>2</v>
      </c>
      <c r="H88" s="84">
        <v>30884</v>
      </c>
      <c r="I88" s="84">
        <v>80</v>
      </c>
      <c r="J88" s="84">
        <v>21</v>
      </c>
      <c r="K88" s="84" t="s">
        <v>109</v>
      </c>
      <c r="L88" s="84" t="s">
        <v>141</v>
      </c>
      <c r="M88" s="84">
        <v>2</v>
      </c>
      <c r="N88" s="84">
        <v>1626</v>
      </c>
      <c r="O88" s="84">
        <v>155</v>
      </c>
      <c r="P88" s="84">
        <v>85</v>
      </c>
    </row>
    <row r="89" spans="2:16" x14ac:dyDescent="0.25">
      <c r="B89" s="84" t="s">
        <v>250</v>
      </c>
      <c r="C89" s="84" t="s">
        <v>236</v>
      </c>
      <c r="D89" s="84" t="s">
        <v>125</v>
      </c>
      <c r="E89" s="84">
        <v>2</v>
      </c>
      <c r="F89" s="84">
        <v>4</v>
      </c>
      <c r="G89" s="84">
        <v>5</v>
      </c>
      <c r="H89" s="84">
        <v>30367</v>
      </c>
      <c r="I89" s="84">
        <v>53</v>
      </c>
      <c r="J89" s="84">
        <v>4</v>
      </c>
      <c r="K89" s="84" t="s">
        <v>100</v>
      </c>
      <c r="L89" s="84" t="s">
        <v>166</v>
      </c>
      <c r="M89" s="84">
        <v>3</v>
      </c>
      <c r="N89" s="84">
        <v>1709</v>
      </c>
      <c r="O89" s="84">
        <v>192</v>
      </c>
      <c r="P89" s="84">
        <v>90</v>
      </c>
    </row>
    <row r="90" spans="2:16" x14ac:dyDescent="0.25">
      <c r="B90" s="84" t="s">
        <v>115</v>
      </c>
      <c r="C90" s="84" t="s">
        <v>154</v>
      </c>
      <c r="D90" s="84" t="s">
        <v>108</v>
      </c>
      <c r="E90" s="84">
        <v>3</v>
      </c>
      <c r="F90" s="84">
        <v>1</v>
      </c>
      <c r="G90" s="84">
        <v>8</v>
      </c>
      <c r="H90" s="84">
        <v>30862</v>
      </c>
      <c r="I90" s="84">
        <v>80</v>
      </c>
      <c r="J90" s="84">
        <v>17</v>
      </c>
      <c r="K90" s="84" t="s">
        <v>109</v>
      </c>
      <c r="L90" s="84" t="s">
        <v>141</v>
      </c>
      <c r="M90" s="84">
        <v>1</v>
      </c>
      <c r="N90" s="84">
        <v>1743</v>
      </c>
      <c r="O90" s="84">
        <v>188</v>
      </c>
      <c r="P90" s="84">
        <v>108</v>
      </c>
    </row>
    <row r="91" spans="2:16" x14ac:dyDescent="0.25">
      <c r="B91" s="84" t="s">
        <v>251</v>
      </c>
      <c r="C91" s="84" t="s">
        <v>252</v>
      </c>
      <c r="D91" s="84" t="s">
        <v>125</v>
      </c>
      <c r="E91" s="84">
        <v>2</v>
      </c>
      <c r="F91" s="84">
        <v>2</v>
      </c>
      <c r="G91" s="84">
        <v>0</v>
      </c>
      <c r="H91" s="84">
        <v>30465</v>
      </c>
      <c r="I91" s="84">
        <v>143</v>
      </c>
      <c r="J91" s="84">
        <v>10</v>
      </c>
      <c r="K91" s="84" t="s">
        <v>113</v>
      </c>
      <c r="L91" s="84" t="s">
        <v>166</v>
      </c>
      <c r="M91" s="84">
        <v>3</v>
      </c>
      <c r="N91" s="84">
        <v>1782</v>
      </c>
      <c r="O91" s="84">
        <v>174</v>
      </c>
      <c r="P91" s="84">
        <v>97</v>
      </c>
    </row>
    <row r="92" spans="2:16" x14ac:dyDescent="0.25">
      <c r="B92" s="84" t="s">
        <v>245</v>
      </c>
      <c r="C92" s="84" t="s">
        <v>253</v>
      </c>
      <c r="D92" s="84" t="s">
        <v>105</v>
      </c>
      <c r="E92" s="84">
        <v>2</v>
      </c>
      <c r="F92" s="84">
        <v>2</v>
      </c>
      <c r="G92" s="84">
        <v>6</v>
      </c>
      <c r="H92" s="84">
        <v>29819</v>
      </c>
      <c r="I92" s="84">
        <v>118</v>
      </c>
      <c r="J92" s="84">
        <v>27</v>
      </c>
      <c r="K92" s="84" t="s">
        <v>100</v>
      </c>
      <c r="L92" s="84" t="s">
        <v>135</v>
      </c>
      <c r="M92" s="84">
        <v>1</v>
      </c>
      <c r="N92" s="84">
        <v>1812</v>
      </c>
      <c r="O92" s="84">
        <v>160</v>
      </c>
      <c r="P92" s="84">
        <v>100</v>
      </c>
    </row>
    <row r="93" spans="2:16" x14ac:dyDescent="0.25">
      <c r="B93" s="84" t="s">
        <v>119</v>
      </c>
      <c r="C93" s="84" t="s">
        <v>254</v>
      </c>
      <c r="D93" s="84" t="s">
        <v>99</v>
      </c>
      <c r="E93" s="84">
        <v>1</v>
      </c>
      <c r="F93" s="84">
        <v>4</v>
      </c>
      <c r="G93" s="84">
        <v>2</v>
      </c>
      <c r="H93" s="84">
        <v>29865</v>
      </c>
      <c r="I93" s="84">
        <v>83</v>
      </c>
      <c r="J93" s="84">
        <v>6</v>
      </c>
      <c r="K93" s="84" t="s">
        <v>109</v>
      </c>
      <c r="L93" s="84" t="s">
        <v>110</v>
      </c>
      <c r="M93" s="84">
        <v>4</v>
      </c>
      <c r="N93" s="84">
        <v>1822</v>
      </c>
      <c r="O93" s="84">
        <v>161</v>
      </c>
      <c r="P93" s="84">
        <v>58</v>
      </c>
    </row>
    <row r="94" spans="2:16" x14ac:dyDescent="0.25">
      <c r="B94" s="84" t="s">
        <v>234</v>
      </c>
      <c r="C94" s="84" t="s">
        <v>255</v>
      </c>
      <c r="D94" s="84" t="s">
        <v>108</v>
      </c>
      <c r="E94" s="84">
        <v>3</v>
      </c>
      <c r="F94" s="84">
        <v>2</v>
      </c>
      <c r="G94" s="84">
        <v>3</v>
      </c>
      <c r="H94" s="84">
        <v>30195</v>
      </c>
      <c r="I94" s="84">
        <v>126</v>
      </c>
      <c r="J94" s="84">
        <v>25</v>
      </c>
      <c r="K94" s="84" t="s">
        <v>100</v>
      </c>
      <c r="L94" s="84" t="s">
        <v>128</v>
      </c>
      <c r="M94" s="84">
        <v>1</v>
      </c>
      <c r="N94" s="84">
        <v>127</v>
      </c>
      <c r="O94" s="84">
        <v>151</v>
      </c>
      <c r="P94" s="84">
        <v>50</v>
      </c>
    </row>
    <row r="95" spans="2:16" x14ac:dyDescent="0.25">
      <c r="B95" s="84" t="s">
        <v>162</v>
      </c>
      <c r="C95" s="84" t="s">
        <v>256</v>
      </c>
      <c r="D95" s="84" t="s">
        <v>99</v>
      </c>
      <c r="E95" s="84">
        <v>1</v>
      </c>
      <c r="F95" s="84">
        <v>1</v>
      </c>
      <c r="G95" s="84">
        <v>5</v>
      </c>
      <c r="H95" s="84">
        <v>29728</v>
      </c>
      <c r="I95" s="84">
        <v>29</v>
      </c>
      <c r="J95" s="84">
        <v>0</v>
      </c>
      <c r="K95" s="84" t="s">
        <v>113</v>
      </c>
      <c r="L95" s="84" t="s">
        <v>135</v>
      </c>
      <c r="M95" s="84">
        <v>2</v>
      </c>
      <c r="N95" s="84">
        <v>233</v>
      </c>
      <c r="O95" s="84">
        <v>154</v>
      </c>
      <c r="P95" s="84">
        <v>100</v>
      </c>
    </row>
    <row r="96" spans="2:16" x14ac:dyDescent="0.25">
      <c r="B96" s="84" t="s">
        <v>257</v>
      </c>
      <c r="C96" s="84" t="s">
        <v>258</v>
      </c>
      <c r="D96" s="84" t="s">
        <v>99</v>
      </c>
      <c r="E96" s="84">
        <v>3</v>
      </c>
      <c r="F96" s="84">
        <v>1</v>
      </c>
      <c r="G96" s="84">
        <v>8</v>
      </c>
      <c r="H96" s="84">
        <v>30670</v>
      </c>
      <c r="I96" s="84">
        <v>152</v>
      </c>
      <c r="J96" s="84">
        <v>24</v>
      </c>
      <c r="K96" s="84" t="s">
        <v>100</v>
      </c>
      <c r="L96" s="84" t="s">
        <v>135</v>
      </c>
      <c r="M96" s="84">
        <v>0</v>
      </c>
      <c r="N96" s="84">
        <v>261</v>
      </c>
      <c r="O96" s="84">
        <v>184</v>
      </c>
      <c r="P96" s="84">
        <v>106</v>
      </c>
    </row>
    <row r="97" spans="2:16" x14ac:dyDescent="0.25">
      <c r="B97" s="84" t="s">
        <v>259</v>
      </c>
      <c r="C97" s="84" t="s">
        <v>226</v>
      </c>
      <c r="D97" s="84" t="s">
        <v>105</v>
      </c>
      <c r="E97" s="84">
        <v>3</v>
      </c>
      <c r="F97" s="84">
        <v>3</v>
      </c>
      <c r="G97" s="84">
        <v>10</v>
      </c>
      <c r="H97" s="84">
        <v>29891</v>
      </c>
      <c r="I97" s="84">
        <v>64</v>
      </c>
      <c r="J97" s="84">
        <v>7</v>
      </c>
      <c r="K97" s="84" t="s">
        <v>113</v>
      </c>
      <c r="L97" s="84" t="s">
        <v>166</v>
      </c>
      <c r="M97" s="84">
        <v>0</v>
      </c>
      <c r="N97" s="84">
        <v>347</v>
      </c>
      <c r="O97" s="84">
        <v>172</v>
      </c>
      <c r="P97" s="84">
        <v>81</v>
      </c>
    </row>
    <row r="98" spans="2:16" x14ac:dyDescent="0.25">
      <c r="B98" s="84" t="s">
        <v>260</v>
      </c>
      <c r="C98" s="84" t="s">
        <v>261</v>
      </c>
      <c r="D98" s="84" t="s">
        <v>99</v>
      </c>
      <c r="E98" s="84">
        <v>3</v>
      </c>
      <c r="F98" s="84">
        <v>2</v>
      </c>
      <c r="G98" s="84">
        <v>1</v>
      </c>
      <c r="H98" s="84">
        <v>30100</v>
      </c>
      <c r="I98" s="84">
        <v>128</v>
      </c>
      <c r="J98" s="84">
        <v>21</v>
      </c>
      <c r="K98" s="84" t="s">
        <v>100</v>
      </c>
      <c r="L98" s="84" t="s">
        <v>110</v>
      </c>
      <c r="M98" s="84">
        <v>2</v>
      </c>
      <c r="N98" s="84">
        <v>397</v>
      </c>
      <c r="O98" s="84">
        <v>156</v>
      </c>
      <c r="P98" s="84">
        <v>74</v>
      </c>
    </row>
    <row r="99" spans="2:16" x14ac:dyDescent="0.25">
      <c r="B99" s="84" t="s">
        <v>262</v>
      </c>
      <c r="C99" s="84" t="s">
        <v>263</v>
      </c>
      <c r="D99" s="84" t="s">
        <v>125</v>
      </c>
      <c r="E99" s="84">
        <v>3</v>
      </c>
      <c r="F99" s="84">
        <v>4</v>
      </c>
      <c r="G99" s="84">
        <v>1</v>
      </c>
      <c r="H99" s="84">
        <v>29315</v>
      </c>
      <c r="I99" s="84">
        <v>16</v>
      </c>
      <c r="J99" s="84">
        <v>21</v>
      </c>
      <c r="K99" s="84" t="s">
        <v>100</v>
      </c>
      <c r="L99" s="84" t="s">
        <v>101</v>
      </c>
      <c r="M99" s="84">
        <v>0</v>
      </c>
      <c r="N99" s="84">
        <v>433</v>
      </c>
      <c r="O99" s="84">
        <v>180</v>
      </c>
      <c r="P99" s="84">
        <v>70</v>
      </c>
    </row>
    <row r="100" spans="2:16" x14ac:dyDescent="0.25">
      <c r="B100" s="84" t="s">
        <v>242</v>
      </c>
      <c r="C100" s="84" t="s">
        <v>264</v>
      </c>
      <c r="D100" s="84" t="s">
        <v>108</v>
      </c>
      <c r="E100" s="84">
        <v>1</v>
      </c>
      <c r="F100" s="84">
        <v>4</v>
      </c>
      <c r="G100" s="84">
        <v>8</v>
      </c>
      <c r="H100" s="84">
        <v>29432</v>
      </c>
      <c r="I100" s="84">
        <v>179</v>
      </c>
      <c r="J100" s="84">
        <v>22</v>
      </c>
      <c r="K100" s="84" t="s">
        <v>138</v>
      </c>
      <c r="L100" s="84" t="s">
        <v>141</v>
      </c>
      <c r="M100" s="84">
        <v>3</v>
      </c>
      <c r="N100" s="84">
        <v>542</v>
      </c>
      <c r="O100" s="84">
        <v>177</v>
      </c>
      <c r="P100" s="84">
        <v>52</v>
      </c>
    </row>
    <row r="101" spans="2:16" x14ac:dyDescent="0.25">
      <c r="B101" s="84" t="s">
        <v>218</v>
      </c>
      <c r="C101" s="84" t="s">
        <v>197</v>
      </c>
      <c r="D101" s="84" t="s">
        <v>125</v>
      </c>
      <c r="E101" s="84">
        <v>3</v>
      </c>
      <c r="F101" s="84">
        <v>1</v>
      </c>
      <c r="G101" s="84">
        <v>2</v>
      </c>
      <c r="H101" s="84">
        <v>30231</v>
      </c>
      <c r="I101" s="84">
        <v>49</v>
      </c>
      <c r="J101" s="84">
        <v>26</v>
      </c>
      <c r="K101" s="84" t="s">
        <v>100</v>
      </c>
      <c r="L101" s="84" t="s">
        <v>110</v>
      </c>
      <c r="M101" s="84">
        <v>3</v>
      </c>
      <c r="N101" s="84">
        <v>623</v>
      </c>
      <c r="O101" s="84">
        <v>194</v>
      </c>
      <c r="P101" s="84">
        <v>52</v>
      </c>
    </row>
    <row r="102" spans="2:16" x14ac:dyDescent="0.25">
      <c r="B102" s="84" t="s">
        <v>265</v>
      </c>
      <c r="C102" s="84" t="s">
        <v>266</v>
      </c>
      <c r="D102" s="84" t="s">
        <v>125</v>
      </c>
      <c r="E102" s="84">
        <v>2</v>
      </c>
      <c r="F102" s="84">
        <v>2</v>
      </c>
      <c r="G102" s="84">
        <v>3</v>
      </c>
      <c r="H102" s="84">
        <v>31026</v>
      </c>
      <c r="I102" s="84">
        <v>43</v>
      </c>
      <c r="J102" s="84">
        <v>9</v>
      </c>
      <c r="K102" s="84" t="s">
        <v>113</v>
      </c>
      <c r="L102" s="84" t="s">
        <v>135</v>
      </c>
      <c r="M102" s="84">
        <v>2</v>
      </c>
      <c r="N102" s="84">
        <v>788</v>
      </c>
      <c r="O102" s="84">
        <v>150</v>
      </c>
      <c r="P102" s="84">
        <v>56</v>
      </c>
    </row>
    <row r="103" spans="2:16" x14ac:dyDescent="0.25">
      <c r="B103" s="84" t="s">
        <v>146</v>
      </c>
      <c r="C103" s="84" t="s">
        <v>195</v>
      </c>
      <c r="D103" s="84" t="s">
        <v>105</v>
      </c>
      <c r="E103" s="84">
        <v>2</v>
      </c>
      <c r="F103" s="84">
        <v>4</v>
      </c>
      <c r="G103" s="84">
        <v>5</v>
      </c>
      <c r="H103" s="84">
        <v>29268</v>
      </c>
      <c r="I103" s="84">
        <v>4</v>
      </c>
      <c r="J103" s="84">
        <v>14</v>
      </c>
      <c r="K103" s="84" t="s">
        <v>113</v>
      </c>
      <c r="L103" s="84" t="s">
        <v>128</v>
      </c>
      <c r="M103" s="84">
        <v>1</v>
      </c>
      <c r="N103" s="84">
        <v>838</v>
      </c>
      <c r="O103" s="84">
        <v>175</v>
      </c>
      <c r="P103" s="84">
        <v>109</v>
      </c>
    </row>
    <row r="104" spans="2:16" x14ac:dyDescent="0.25">
      <c r="B104" s="84" t="s">
        <v>159</v>
      </c>
      <c r="C104" s="84" t="s">
        <v>252</v>
      </c>
      <c r="D104" s="84" t="s">
        <v>105</v>
      </c>
      <c r="E104" s="84">
        <v>2</v>
      </c>
      <c r="F104" s="84">
        <v>1</v>
      </c>
      <c r="G104" s="84">
        <v>9</v>
      </c>
      <c r="H104" s="84">
        <v>30753</v>
      </c>
      <c r="I104" s="84">
        <v>169</v>
      </c>
      <c r="J104" s="84">
        <v>29</v>
      </c>
      <c r="K104" s="84"/>
      <c r="L104" s="84" t="s">
        <v>101</v>
      </c>
      <c r="M104" s="84">
        <v>2</v>
      </c>
      <c r="N104" s="84">
        <v>1019</v>
      </c>
      <c r="O104" s="84">
        <v>168</v>
      </c>
      <c r="P104" s="84">
        <v>86</v>
      </c>
    </row>
    <row r="105" spans="2:16" x14ac:dyDescent="0.25">
      <c r="B105" s="84" t="s">
        <v>267</v>
      </c>
      <c r="C105" s="84" t="s">
        <v>193</v>
      </c>
      <c r="D105" s="84" t="s">
        <v>125</v>
      </c>
      <c r="E105" s="84">
        <v>2</v>
      </c>
      <c r="F105" s="84">
        <v>1</v>
      </c>
      <c r="G105" s="84">
        <v>6</v>
      </c>
      <c r="H105" s="84">
        <v>29442</v>
      </c>
      <c r="I105" s="84">
        <v>106</v>
      </c>
      <c r="J105" s="84">
        <v>28</v>
      </c>
      <c r="K105" s="84"/>
      <c r="L105" s="84" t="s">
        <v>128</v>
      </c>
      <c r="M105" s="84">
        <v>4</v>
      </c>
      <c r="N105" s="84">
        <v>1059</v>
      </c>
      <c r="O105" s="84">
        <v>153</v>
      </c>
      <c r="P105" s="84">
        <v>106</v>
      </c>
    </row>
    <row r="106" spans="2:16" x14ac:dyDescent="0.25">
      <c r="B106" s="84" t="s">
        <v>153</v>
      </c>
      <c r="C106" s="84" t="s">
        <v>268</v>
      </c>
      <c r="D106" s="84" t="s">
        <v>125</v>
      </c>
      <c r="E106" s="84">
        <v>1</v>
      </c>
      <c r="F106" s="84">
        <v>2</v>
      </c>
      <c r="G106" s="84">
        <v>0</v>
      </c>
      <c r="H106" s="84">
        <v>29514</v>
      </c>
      <c r="I106" s="84">
        <v>167</v>
      </c>
      <c r="J106" s="84">
        <v>10</v>
      </c>
      <c r="K106" s="84" t="s">
        <v>100</v>
      </c>
      <c r="L106" s="84" t="s">
        <v>110</v>
      </c>
      <c r="M106" s="84">
        <v>1</v>
      </c>
      <c r="N106" s="84">
        <v>1170</v>
      </c>
      <c r="O106" s="84">
        <v>170</v>
      </c>
      <c r="P106" s="84">
        <v>97</v>
      </c>
    </row>
    <row r="107" spans="2:16" x14ac:dyDescent="0.25">
      <c r="B107" s="84" t="s">
        <v>269</v>
      </c>
      <c r="C107" s="84" t="s">
        <v>270</v>
      </c>
      <c r="D107" s="84" t="s">
        <v>105</v>
      </c>
      <c r="E107" s="84">
        <v>1</v>
      </c>
      <c r="F107" s="84">
        <v>2</v>
      </c>
      <c r="G107" s="84">
        <v>7</v>
      </c>
      <c r="H107" s="84">
        <v>30794</v>
      </c>
      <c r="I107" s="84">
        <v>188</v>
      </c>
      <c r="J107" s="84">
        <v>4</v>
      </c>
      <c r="K107" s="84" t="s">
        <v>113</v>
      </c>
      <c r="L107" s="84" t="s">
        <v>166</v>
      </c>
      <c r="M107" s="84">
        <v>1</v>
      </c>
      <c r="N107" s="84">
        <v>1218</v>
      </c>
      <c r="O107" s="84">
        <v>173</v>
      </c>
      <c r="P107" s="84">
        <v>57</v>
      </c>
    </row>
    <row r="108" spans="2:16" x14ac:dyDescent="0.25">
      <c r="B108" s="84" t="s">
        <v>162</v>
      </c>
      <c r="C108" s="84" t="s">
        <v>206</v>
      </c>
      <c r="D108" s="84" t="s">
        <v>125</v>
      </c>
      <c r="E108" s="84">
        <v>2</v>
      </c>
      <c r="F108" s="84">
        <v>1</v>
      </c>
      <c r="G108" s="84">
        <v>5</v>
      </c>
      <c r="H108" s="84">
        <v>30095</v>
      </c>
      <c r="I108" s="84">
        <v>187</v>
      </c>
      <c r="J108" s="84">
        <v>28</v>
      </c>
      <c r="K108" s="84" t="s">
        <v>113</v>
      </c>
      <c r="L108" s="84" t="s">
        <v>166</v>
      </c>
      <c r="M108" s="84">
        <v>3</v>
      </c>
      <c r="N108" s="84">
        <v>1246</v>
      </c>
      <c r="O108" s="84">
        <v>181</v>
      </c>
      <c r="P108" s="84">
        <v>54</v>
      </c>
    </row>
    <row r="109" spans="2:16" x14ac:dyDescent="0.25">
      <c r="B109" s="84" t="s">
        <v>271</v>
      </c>
      <c r="C109" s="84" t="s">
        <v>272</v>
      </c>
      <c r="D109" s="84" t="s">
        <v>108</v>
      </c>
      <c r="E109" s="84">
        <v>2</v>
      </c>
      <c r="F109" s="84">
        <v>4</v>
      </c>
      <c r="G109" s="84">
        <v>4</v>
      </c>
      <c r="H109" s="84">
        <v>29477</v>
      </c>
      <c r="I109" s="84">
        <v>142</v>
      </c>
      <c r="J109" s="84">
        <v>15</v>
      </c>
      <c r="K109" s="84" t="s">
        <v>138</v>
      </c>
      <c r="L109" s="84" t="s">
        <v>110</v>
      </c>
      <c r="M109" s="84">
        <v>3</v>
      </c>
      <c r="N109" s="84">
        <v>1314</v>
      </c>
      <c r="O109" s="84">
        <v>155</v>
      </c>
      <c r="P109" s="84">
        <v>86</v>
      </c>
    </row>
    <row r="110" spans="2:16" x14ac:dyDescent="0.25">
      <c r="B110" s="84" t="s">
        <v>273</v>
      </c>
      <c r="C110" s="84" t="s">
        <v>272</v>
      </c>
      <c r="D110" s="84" t="s">
        <v>108</v>
      </c>
      <c r="E110" s="84">
        <v>2</v>
      </c>
      <c r="F110" s="84">
        <v>3</v>
      </c>
      <c r="G110" s="84">
        <v>10</v>
      </c>
      <c r="H110" s="84">
        <v>30421</v>
      </c>
      <c r="I110" s="84">
        <v>16</v>
      </c>
      <c r="J110" s="84">
        <v>9</v>
      </c>
      <c r="K110" s="84" t="s">
        <v>109</v>
      </c>
      <c r="L110" s="84" t="s">
        <v>128</v>
      </c>
      <c r="M110" s="84">
        <v>3</v>
      </c>
      <c r="N110" s="84">
        <v>1388</v>
      </c>
      <c r="O110" s="84">
        <v>171</v>
      </c>
      <c r="P110" s="84">
        <v>75</v>
      </c>
    </row>
    <row r="111" spans="2:16" x14ac:dyDescent="0.25">
      <c r="B111" s="84" t="s">
        <v>153</v>
      </c>
      <c r="C111" s="84" t="s">
        <v>274</v>
      </c>
      <c r="D111" s="84" t="s">
        <v>105</v>
      </c>
      <c r="E111" s="84">
        <v>2</v>
      </c>
      <c r="F111" s="84">
        <v>4</v>
      </c>
      <c r="G111" s="84">
        <v>3</v>
      </c>
      <c r="H111" s="84">
        <v>29592</v>
      </c>
      <c r="I111" s="84">
        <v>58</v>
      </c>
      <c r="J111" s="84">
        <v>1</v>
      </c>
      <c r="K111" s="84" t="s">
        <v>138</v>
      </c>
      <c r="L111" s="84" t="s">
        <v>110</v>
      </c>
      <c r="M111" s="84">
        <v>4</v>
      </c>
      <c r="N111" s="84">
        <v>1410</v>
      </c>
      <c r="O111" s="84">
        <v>175</v>
      </c>
      <c r="P111" s="84">
        <v>93</v>
      </c>
    </row>
    <row r="112" spans="2:16" x14ac:dyDescent="0.25">
      <c r="B112" s="84" t="s">
        <v>136</v>
      </c>
      <c r="C112" s="84" t="s">
        <v>275</v>
      </c>
      <c r="D112" s="84" t="s">
        <v>125</v>
      </c>
      <c r="E112" s="84">
        <v>2</v>
      </c>
      <c r="F112" s="84">
        <v>2</v>
      </c>
      <c r="G112" s="84">
        <v>6</v>
      </c>
      <c r="H112" s="84">
        <v>30845</v>
      </c>
      <c r="I112" s="84">
        <v>136</v>
      </c>
      <c r="J112" s="84">
        <v>6</v>
      </c>
      <c r="K112" s="84" t="s">
        <v>138</v>
      </c>
      <c r="L112" s="84" t="s">
        <v>141</v>
      </c>
      <c r="M112" s="84">
        <v>0</v>
      </c>
      <c r="N112" s="84">
        <v>1474</v>
      </c>
      <c r="O112" s="84">
        <v>185</v>
      </c>
      <c r="P112" s="84">
        <v>80</v>
      </c>
    </row>
    <row r="113" spans="2:16" x14ac:dyDescent="0.25">
      <c r="B113" s="84" t="s">
        <v>234</v>
      </c>
      <c r="C113" s="84" t="s">
        <v>276</v>
      </c>
      <c r="D113" s="84" t="s">
        <v>108</v>
      </c>
      <c r="E113" s="84">
        <v>1</v>
      </c>
      <c r="F113" s="84">
        <v>3</v>
      </c>
      <c r="G113" s="84">
        <v>5</v>
      </c>
      <c r="H113" s="84">
        <v>30395</v>
      </c>
      <c r="I113" s="84">
        <v>69</v>
      </c>
      <c r="J113" s="84">
        <v>12</v>
      </c>
      <c r="K113" s="84" t="s">
        <v>109</v>
      </c>
      <c r="L113" s="84" t="s">
        <v>128</v>
      </c>
      <c r="M113" s="84">
        <v>3</v>
      </c>
      <c r="N113" s="84">
        <v>1498</v>
      </c>
      <c r="O113" s="84">
        <v>193</v>
      </c>
      <c r="P113" s="84">
        <v>84</v>
      </c>
    </row>
    <row r="114" spans="2:16" x14ac:dyDescent="0.25">
      <c r="B114" s="84" t="s">
        <v>277</v>
      </c>
      <c r="C114" s="84" t="s">
        <v>278</v>
      </c>
      <c r="D114" s="84" t="s">
        <v>125</v>
      </c>
      <c r="E114" s="84">
        <v>2</v>
      </c>
      <c r="F114" s="84">
        <v>3</v>
      </c>
      <c r="G114" s="84">
        <v>2</v>
      </c>
      <c r="H114" s="84">
        <v>29435</v>
      </c>
      <c r="I114" s="84">
        <v>88</v>
      </c>
      <c r="J114" s="84">
        <v>12</v>
      </c>
      <c r="K114" s="84" t="s">
        <v>113</v>
      </c>
      <c r="L114" s="84" t="s">
        <v>141</v>
      </c>
      <c r="M114" s="84">
        <v>4</v>
      </c>
      <c r="N114" s="84">
        <v>1583</v>
      </c>
      <c r="O114" s="84">
        <v>195</v>
      </c>
      <c r="P114" s="84">
        <v>86</v>
      </c>
    </row>
    <row r="115" spans="2:16" x14ac:dyDescent="0.25">
      <c r="B115" s="84" t="s">
        <v>279</v>
      </c>
      <c r="C115" s="84" t="s">
        <v>210</v>
      </c>
      <c r="D115" s="84" t="s">
        <v>125</v>
      </c>
      <c r="E115" s="84">
        <v>2</v>
      </c>
      <c r="F115" s="84">
        <v>4</v>
      </c>
      <c r="G115" s="84">
        <v>9</v>
      </c>
      <c r="H115" s="84">
        <v>30925</v>
      </c>
      <c r="I115" s="84">
        <v>126</v>
      </c>
      <c r="J115" s="84">
        <v>1</v>
      </c>
      <c r="K115" s="84" t="s">
        <v>138</v>
      </c>
      <c r="L115" s="84" t="s">
        <v>110</v>
      </c>
      <c r="M115" s="84">
        <v>3</v>
      </c>
      <c r="N115" s="84">
        <v>1697</v>
      </c>
      <c r="O115" s="84">
        <v>175</v>
      </c>
      <c r="P115" s="84">
        <v>79</v>
      </c>
    </row>
    <row r="116" spans="2:16" x14ac:dyDescent="0.25">
      <c r="B116" s="84" t="s">
        <v>280</v>
      </c>
      <c r="C116" s="84" t="s">
        <v>191</v>
      </c>
      <c r="D116" s="84" t="s">
        <v>105</v>
      </c>
      <c r="E116" s="84">
        <v>1</v>
      </c>
      <c r="F116" s="84">
        <v>3</v>
      </c>
      <c r="G116" s="84">
        <v>8</v>
      </c>
      <c r="H116" s="84">
        <v>30313</v>
      </c>
      <c r="I116" s="84">
        <v>187</v>
      </c>
      <c r="J116" s="84">
        <v>25</v>
      </c>
      <c r="K116" s="84" t="s">
        <v>113</v>
      </c>
      <c r="L116" s="84" t="s">
        <v>114</v>
      </c>
      <c r="M116" s="84">
        <v>4</v>
      </c>
      <c r="N116" s="84">
        <v>1739</v>
      </c>
      <c r="O116" s="84">
        <v>151</v>
      </c>
      <c r="P116" s="84">
        <v>64</v>
      </c>
    </row>
    <row r="117" spans="2:16" x14ac:dyDescent="0.25">
      <c r="B117" s="84" t="s">
        <v>280</v>
      </c>
      <c r="C117" s="84" t="s">
        <v>233</v>
      </c>
      <c r="D117" s="84" t="s">
        <v>105</v>
      </c>
      <c r="E117" s="84">
        <v>1</v>
      </c>
      <c r="F117" s="84">
        <v>1</v>
      </c>
      <c r="G117" s="84">
        <v>5</v>
      </c>
      <c r="H117" s="84">
        <v>30420</v>
      </c>
      <c r="I117" s="84">
        <v>120</v>
      </c>
      <c r="J117" s="84">
        <v>24</v>
      </c>
      <c r="K117" s="84" t="s">
        <v>109</v>
      </c>
      <c r="L117" s="84" t="s">
        <v>135</v>
      </c>
      <c r="M117" s="84">
        <v>2</v>
      </c>
      <c r="N117" s="84">
        <v>1814</v>
      </c>
      <c r="O117" s="84">
        <v>198</v>
      </c>
      <c r="P117" s="84">
        <v>71</v>
      </c>
    </row>
    <row r="118" spans="2:16" x14ac:dyDescent="0.25">
      <c r="B118" s="84" t="s">
        <v>279</v>
      </c>
      <c r="C118" s="84" t="s">
        <v>266</v>
      </c>
      <c r="D118" s="84" t="s">
        <v>125</v>
      </c>
      <c r="E118" s="84">
        <v>3</v>
      </c>
      <c r="F118" s="84">
        <v>4</v>
      </c>
      <c r="G118" s="84">
        <v>2</v>
      </c>
      <c r="H118" s="84">
        <v>30181</v>
      </c>
      <c r="I118" s="84">
        <v>56</v>
      </c>
      <c r="J118" s="84">
        <v>7</v>
      </c>
      <c r="K118" s="84" t="s">
        <v>138</v>
      </c>
      <c r="L118" s="84" t="s">
        <v>110</v>
      </c>
      <c r="M118" s="84">
        <v>1</v>
      </c>
      <c r="N118" s="84">
        <v>1986</v>
      </c>
      <c r="O118" s="84">
        <v>177</v>
      </c>
      <c r="P118" s="84">
        <v>79</v>
      </c>
    </row>
    <row r="119" spans="2:16" x14ac:dyDescent="0.25">
      <c r="B119" s="84" t="s">
        <v>250</v>
      </c>
      <c r="C119" s="84" t="s">
        <v>156</v>
      </c>
      <c r="D119" s="84" t="s">
        <v>108</v>
      </c>
      <c r="E119" s="84">
        <v>2</v>
      </c>
      <c r="F119" s="84">
        <v>2</v>
      </c>
      <c r="G119" s="84">
        <v>10</v>
      </c>
      <c r="H119" s="84">
        <v>29686</v>
      </c>
      <c r="I119" s="84">
        <v>142</v>
      </c>
      <c r="J119" s="84">
        <v>13</v>
      </c>
      <c r="K119" s="84" t="s">
        <v>109</v>
      </c>
      <c r="L119" s="84" t="s">
        <v>114</v>
      </c>
      <c r="M119" s="84">
        <v>4</v>
      </c>
      <c r="N119" s="84">
        <v>43</v>
      </c>
      <c r="O119" s="84">
        <v>157</v>
      </c>
      <c r="P119" s="84">
        <v>56</v>
      </c>
    </row>
    <row r="120" spans="2:16" x14ac:dyDescent="0.25">
      <c r="B120" s="84" t="s">
        <v>244</v>
      </c>
      <c r="C120" s="84" t="s">
        <v>281</v>
      </c>
      <c r="D120" s="84" t="s">
        <v>108</v>
      </c>
      <c r="E120" s="84">
        <v>1</v>
      </c>
      <c r="F120" s="84">
        <v>1</v>
      </c>
      <c r="G120" s="84">
        <v>9</v>
      </c>
      <c r="H120" s="84">
        <v>30579</v>
      </c>
      <c r="I120" s="84">
        <v>164</v>
      </c>
      <c r="J120" s="84">
        <v>1</v>
      </c>
      <c r="K120" s="84" t="s">
        <v>138</v>
      </c>
      <c r="L120" s="84" t="s">
        <v>101</v>
      </c>
      <c r="M120" s="84">
        <v>4</v>
      </c>
      <c r="N120" s="84">
        <v>354</v>
      </c>
      <c r="O120" s="84">
        <v>177</v>
      </c>
      <c r="P120" s="84">
        <v>55</v>
      </c>
    </row>
    <row r="121" spans="2:16" x14ac:dyDescent="0.25">
      <c r="B121" s="84" t="s">
        <v>217</v>
      </c>
      <c r="C121" s="84" t="s">
        <v>282</v>
      </c>
      <c r="D121" s="84" t="s">
        <v>99</v>
      </c>
      <c r="E121" s="84">
        <v>1</v>
      </c>
      <c r="F121" s="84">
        <v>2</v>
      </c>
      <c r="G121" s="84">
        <v>2</v>
      </c>
      <c r="H121" s="84">
        <v>30338</v>
      </c>
      <c r="I121" s="84">
        <v>34</v>
      </c>
      <c r="J121" s="84">
        <v>17</v>
      </c>
      <c r="K121" s="84" t="s">
        <v>109</v>
      </c>
      <c r="L121" s="84" t="s">
        <v>135</v>
      </c>
      <c r="M121" s="84">
        <v>3</v>
      </c>
      <c r="N121" s="84">
        <v>521</v>
      </c>
      <c r="O121" s="84">
        <v>194</v>
      </c>
      <c r="P121" s="84">
        <v>99</v>
      </c>
    </row>
    <row r="122" spans="2:16" x14ac:dyDescent="0.25">
      <c r="B122" s="84" t="s">
        <v>283</v>
      </c>
      <c r="C122" s="84" t="s">
        <v>284</v>
      </c>
      <c r="D122" s="84" t="s">
        <v>105</v>
      </c>
      <c r="E122" s="84">
        <v>3</v>
      </c>
      <c r="F122" s="84">
        <v>1</v>
      </c>
      <c r="G122" s="84">
        <v>9</v>
      </c>
      <c r="H122" s="84">
        <v>30001</v>
      </c>
      <c r="I122" s="84">
        <v>161</v>
      </c>
      <c r="J122" s="84">
        <v>13</v>
      </c>
      <c r="K122" s="84" t="s">
        <v>100</v>
      </c>
      <c r="L122" s="84" t="s">
        <v>101</v>
      </c>
      <c r="M122" s="84">
        <v>1</v>
      </c>
      <c r="N122" s="84">
        <v>618</v>
      </c>
      <c r="O122" s="84">
        <v>178</v>
      </c>
      <c r="P122" s="84">
        <v>50</v>
      </c>
    </row>
    <row r="123" spans="2:16" x14ac:dyDescent="0.25">
      <c r="B123" s="84" t="s">
        <v>285</v>
      </c>
      <c r="C123" s="84" t="s">
        <v>286</v>
      </c>
      <c r="D123" s="84" t="s">
        <v>108</v>
      </c>
      <c r="E123" s="84">
        <v>2</v>
      </c>
      <c r="F123" s="84">
        <v>3</v>
      </c>
      <c r="G123" s="84">
        <v>1</v>
      </c>
      <c r="H123" s="84">
        <v>30640</v>
      </c>
      <c r="I123" s="84">
        <v>189</v>
      </c>
      <c r="J123" s="84">
        <v>10</v>
      </c>
      <c r="K123" s="84" t="s">
        <v>113</v>
      </c>
      <c r="L123" s="84" t="s">
        <v>166</v>
      </c>
      <c r="M123" s="84">
        <v>0</v>
      </c>
      <c r="N123" s="84">
        <v>993</v>
      </c>
      <c r="O123" s="84">
        <v>171</v>
      </c>
      <c r="P123" s="84">
        <v>77</v>
      </c>
    </row>
    <row r="124" spans="2:16" x14ac:dyDescent="0.25">
      <c r="B124" s="84" t="s">
        <v>287</v>
      </c>
      <c r="C124" s="84" t="s">
        <v>288</v>
      </c>
      <c r="D124" s="84" t="s">
        <v>99</v>
      </c>
      <c r="E124" s="84">
        <v>3</v>
      </c>
      <c r="F124" s="84">
        <v>1</v>
      </c>
      <c r="G124" s="84">
        <v>5</v>
      </c>
      <c r="H124" s="84">
        <v>30985</v>
      </c>
      <c r="I124" s="84">
        <v>195</v>
      </c>
      <c r="J124" s="84">
        <v>27</v>
      </c>
      <c r="K124" s="84" t="s">
        <v>100</v>
      </c>
      <c r="L124" s="84" t="s">
        <v>101</v>
      </c>
      <c r="M124" s="84">
        <v>2</v>
      </c>
      <c r="N124" s="84">
        <v>1036</v>
      </c>
      <c r="O124" s="84">
        <v>158</v>
      </c>
      <c r="P124" s="84">
        <v>74</v>
      </c>
    </row>
    <row r="125" spans="2:16" x14ac:dyDescent="0.25">
      <c r="B125" s="84" t="s">
        <v>185</v>
      </c>
      <c r="C125" s="84" t="s">
        <v>224</v>
      </c>
      <c r="D125" s="84" t="s">
        <v>108</v>
      </c>
      <c r="E125" s="84">
        <v>2</v>
      </c>
      <c r="F125" s="84">
        <v>2</v>
      </c>
      <c r="G125" s="84">
        <v>8</v>
      </c>
      <c r="H125" s="84">
        <v>29270</v>
      </c>
      <c r="I125" s="84">
        <v>186</v>
      </c>
      <c r="J125" s="84">
        <v>4</v>
      </c>
      <c r="K125" s="84" t="s">
        <v>109</v>
      </c>
      <c r="L125" s="84" t="s">
        <v>141</v>
      </c>
      <c r="M125" s="84">
        <v>1</v>
      </c>
      <c r="N125" s="84">
        <v>1048</v>
      </c>
      <c r="O125" s="84">
        <v>152</v>
      </c>
      <c r="P125" s="84">
        <v>101</v>
      </c>
    </row>
    <row r="126" spans="2:16" x14ac:dyDescent="0.25">
      <c r="B126" s="84" t="s">
        <v>289</v>
      </c>
      <c r="C126" s="84" t="s">
        <v>156</v>
      </c>
      <c r="D126" s="84" t="s">
        <v>125</v>
      </c>
      <c r="E126" s="84">
        <v>3</v>
      </c>
      <c r="F126" s="84">
        <v>3</v>
      </c>
      <c r="G126" s="84">
        <v>0</v>
      </c>
      <c r="H126" s="84">
        <v>29697</v>
      </c>
      <c r="I126" s="84">
        <v>147</v>
      </c>
      <c r="J126" s="84">
        <v>28</v>
      </c>
      <c r="K126" s="84" t="s">
        <v>109</v>
      </c>
      <c r="L126" s="84" t="s">
        <v>101</v>
      </c>
      <c r="M126" s="84">
        <v>1</v>
      </c>
      <c r="N126" s="84">
        <v>1319</v>
      </c>
      <c r="O126" s="84">
        <v>182</v>
      </c>
      <c r="P126" s="84">
        <v>62</v>
      </c>
    </row>
    <row r="127" spans="2:16" x14ac:dyDescent="0.25">
      <c r="B127" s="84" t="s">
        <v>241</v>
      </c>
      <c r="C127" s="84" t="s">
        <v>290</v>
      </c>
      <c r="D127" s="84" t="s">
        <v>99</v>
      </c>
      <c r="E127" s="84">
        <v>3</v>
      </c>
      <c r="F127" s="84">
        <v>3</v>
      </c>
      <c r="G127" s="84">
        <v>2</v>
      </c>
      <c r="H127" s="84">
        <v>30914</v>
      </c>
      <c r="I127" s="84">
        <v>87</v>
      </c>
      <c r="J127" s="84">
        <v>23</v>
      </c>
      <c r="K127" s="84" t="s">
        <v>109</v>
      </c>
      <c r="L127" s="84" t="s">
        <v>101</v>
      </c>
      <c r="M127" s="84">
        <v>0</v>
      </c>
      <c r="N127" s="84">
        <v>1349</v>
      </c>
      <c r="O127" s="84">
        <v>185</v>
      </c>
      <c r="P127" s="84">
        <v>64</v>
      </c>
    </row>
    <row r="128" spans="2:16" x14ac:dyDescent="0.25">
      <c r="B128" s="84" t="s">
        <v>291</v>
      </c>
      <c r="C128" s="84" t="s">
        <v>104</v>
      </c>
      <c r="D128" s="84" t="s">
        <v>108</v>
      </c>
      <c r="E128" s="84">
        <v>1</v>
      </c>
      <c r="F128" s="84">
        <v>1</v>
      </c>
      <c r="G128" s="84">
        <v>0</v>
      </c>
      <c r="H128" s="84">
        <v>29558</v>
      </c>
      <c r="I128" s="84">
        <v>71</v>
      </c>
      <c r="J128" s="84">
        <v>16</v>
      </c>
      <c r="K128" s="84" t="s">
        <v>113</v>
      </c>
      <c r="L128" s="84" t="s">
        <v>101</v>
      </c>
      <c r="M128" s="84">
        <v>2</v>
      </c>
      <c r="N128" s="84">
        <v>1543</v>
      </c>
      <c r="O128" s="84">
        <v>185</v>
      </c>
      <c r="P128" s="84">
        <v>88</v>
      </c>
    </row>
    <row r="129" spans="2:16" x14ac:dyDescent="0.25">
      <c r="B129" s="84" t="s">
        <v>214</v>
      </c>
      <c r="C129" s="84" t="s">
        <v>292</v>
      </c>
      <c r="D129" s="84" t="s">
        <v>108</v>
      </c>
      <c r="E129" s="84">
        <v>2</v>
      </c>
      <c r="F129" s="84">
        <v>2</v>
      </c>
      <c r="G129" s="84">
        <v>3</v>
      </c>
      <c r="H129" s="84">
        <v>29939</v>
      </c>
      <c r="I129" s="84">
        <v>2</v>
      </c>
      <c r="J129" s="84">
        <v>15</v>
      </c>
      <c r="K129" s="84" t="s">
        <v>113</v>
      </c>
      <c r="L129" s="84" t="s">
        <v>128</v>
      </c>
      <c r="M129" s="84">
        <v>4</v>
      </c>
      <c r="N129" s="84">
        <v>1579</v>
      </c>
      <c r="O129" s="84">
        <v>156</v>
      </c>
      <c r="P129" s="84">
        <v>59</v>
      </c>
    </row>
    <row r="130" spans="2:16" x14ac:dyDescent="0.25">
      <c r="B130" s="84" t="s">
        <v>250</v>
      </c>
      <c r="C130" s="84" t="s">
        <v>229</v>
      </c>
      <c r="D130" s="84" t="s">
        <v>108</v>
      </c>
      <c r="E130" s="84">
        <v>1</v>
      </c>
      <c r="F130" s="84">
        <v>2</v>
      </c>
      <c r="G130" s="84">
        <v>11</v>
      </c>
      <c r="H130" s="84">
        <v>30812</v>
      </c>
      <c r="I130" s="84">
        <v>160</v>
      </c>
      <c r="J130" s="84">
        <v>25</v>
      </c>
      <c r="K130" s="84" t="s">
        <v>113</v>
      </c>
      <c r="L130" s="84" t="s">
        <v>141</v>
      </c>
      <c r="M130" s="84">
        <v>1</v>
      </c>
      <c r="N130" s="84">
        <v>1607</v>
      </c>
      <c r="O130" s="84">
        <v>193</v>
      </c>
      <c r="P130" s="84">
        <v>80</v>
      </c>
    </row>
    <row r="131" spans="2:16" x14ac:dyDescent="0.25">
      <c r="B131" s="84" t="s">
        <v>207</v>
      </c>
      <c r="C131" s="84" t="s">
        <v>116</v>
      </c>
      <c r="D131" s="84" t="s">
        <v>99</v>
      </c>
      <c r="E131" s="84">
        <v>2</v>
      </c>
      <c r="F131" s="84">
        <v>4</v>
      </c>
      <c r="G131" s="84">
        <v>9</v>
      </c>
      <c r="H131" s="84">
        <v>30372</v>
      </c>
      <c r="I131" s="84">
        <v>162</v>
      </c>
      <c r="J131" s="84">
        <v>26</v>
      </c>
      <c r="K131" s="84" t="s">
        <v>109</v>
      </c>
      <c r="L131" s="84" t="s">
        <v>128</v>
      </c>
      <c r="M131" s="84">
        <v>1</v>
      </c>
      <c r="N131" s="84">
        <v>1763</v>
      </c>
      <c r="O131" s="84">
        <v>175</v>
      </c>
      <c r="P131" s="84">
        <v>46</v>
      </c>
    </row>
    <row r="132" spans="2:16" x14ac:dyDescent="0.25">
      <c r="B132" s="84" t="s">
        <v>139</v>
      </c>
      <c r="C132" s="84" t="s">
        <v>233</v>
      </c>
      <c r="D132" s="84" t="s">
        <v>105</v>
      </c>
      <c r="E132" s="84">
        <v>1</v>
      </c>
      <c r="F132" s="84">
        <v>4</v>
      </c>
      <c r="G132" s="84">
        <v>11</v>
      </c>
      <c r="H132" s="84">
        <v>30662</v>
      </c>
      <c r="I132" s="84">
        <v>67</v>
      </c>
      <c r="J132" s="84">
        <v>18</v>
      </c>
      <c r="K132" s="84" t="s">
        <v>100</v>
      </c>
      <c r="L132" s="84" t="s">
        <v>128</v>
      </c>
      <c r="M132" s="84">
        <v>1</v>
      </c>
      <c r="N132" s="84">
        <v>1805</v>
      </c>
      <c r="O132" s="84">
        <v>172</v>
      </c>
      <c r="P132" s="84">
        <v>83</v>
      </c>
    </row>
    <row r="133" spans="2:16" x14ac:dyDescent="0.25">
      <c r="B133" s="84" t="s">
        <v>293</v>
      </c>
      <c r="C133" s="84" t="s">
        <v>261</v>
      </c>
      <c r="D133" s="84" t="s">
        <v>108</v>
      </c>
      <c r="E133" s="84">
        <v>1</v>
      </c>
      <c r="F133" s="84">
        <v>2</v>
      </c>
      <c r="G133" s="84">
        <v>0</v>
      </c>
      <c r="H133" s="84">
        <v>30703</v>
      </c>
      <c r="I133" s="84">
        <v>123</v>
      </c>
      <c r="J133" s="84">
        <v>2</v>
      </c>
      <c r="K133" s="84" t="s">
        <v>113</v>
      </c>
      <c r="L133" s="84" t="s">
        <v>135</v>
      </c>
      <c r="M133" s="84">
        <v>0</v>
      </c>
      <c r="N133" s="84">
        <v>1968</v>
      </c>
      <c r="O133" s="84">
        <v>184</v>
      </c>
      <c r="P133" s="84">
        <v>65</v>
      </c>
    </row>
    <row r="134" spans="2:16" x14ac:dyDescent="0.25">
      <c r="B134" s="84" t="s">
        <v>245</v>
      </c>
      <c r="C134" s="84" t="s">
        <v>163</v>
      </c>
      <c r="D134" s="84" t="s">
        <v>125</v>
      </c>
      <c r="E134" s="84">
        <v>2</v>
      </c>
      <c r="F134" s="84">
        <v>4</v>
      </c>
      <c r="G134" s="84">
        <v>10</v>
      </c>
      <c r="H134" s="84">
        <v>29461</v>
      </c>
      <c r="I134" s="84">
        <v>82</v>
      </c>
      <c r="J134" s="84">
        <v>2</v>
      </c>
      <c r="K134" s="84" t="s">
        <v>138</v>
      </c>
      <c r="L134" s="84" t="s">
        <v>128</v>
      </c>
      <c r="M134" s="84">
        <v>0</v>
      </c>
      <c r="N134" s="84">
        <v>88</v>
      </c>
      <c r="O134" s="84">
        <v>183</v>
      </c>
      <c r="P134" s="84">
        <v>91</v>
      </c>
    </row>
    <row r="135" spans="2:16" x14ac:dyDescent="0.25">
      <c r="B135" s="84" t="s">
        <v>176</v>
      </c>
      <c r="C135" s="84" t="s">
        <v>294</v>
      </c>
      <c r="D135" s="84" t="s">
        <v>99</v>
      </c>
      <c r="E135" s="84">
        <v>2</v>
      </c>
      <c r="F135" s="84">
        <v>1</v>
      </c>
      <c r="G135" s="84">
        <v>11</v>
      </c>
      <c r="H135" s="84">
        <v>29886</v>
      </c>
      <c r="I135" s="84">
        <v>24</v>
      </c>
      <c r="J135" s="84">
        <v>23</v>
      </c>
      <c r="K135" s="84" t="s">
        <v>138</v>
      </c>
      <c r="L135" s="84" t="s">
        <v>101</v>
      </c>
      <c r="M135" s="84">
        <v>1</v>
      </c>
      <c r="N135" s="84">
        <v>190</v>
      </c>
      <c r="O135" s="84">
        <v>196</v>
      </c>
      <c r="P135" s="84">
        <v>95</v>
      </c>
    </row>
    <row r="136" spans="2:16" x14ac:dyDescent="0.25">
      <c r="B136" s="84" t="s">
        <v>295</v>
      </c>
      <c r="C136" s="84" t="s">
        <v>160</v>
      </c>
      <c r="D136" s="84" t="s">
        <v>105</v>
      </c>
      <c r="E136" s="84">
        <v>3</v>
      </c>
      <c r="F136" s="84">
        <v>3</v>
      </c>
      <c r="G136" s="84">
        <v>13</v>
      </c>
      <c r="H136" s="84">
        <v>29721</v>
      </c>
      <c r="I136" s="84">
        <v>83</v>
      </c>
      <c r="J136" s="84">
        <v>0</v>
      </c>
      <c r="K136" s="84" t="s">
        <v>100</v>
      </c>
      <c r="L136" s="84" t="s">
        <v>135</v>
      </c>
      <c r="M136" s="84">
        <v>4</v>
      </c>
      <c r="N136" s="84">
        <v>222</v>
      </c>
      <c r="O136" s="84">
        <v>186</v>
      </c>
      <c r="P136" s="84">
        <v>61</v>
      </c>
    </row>
    <row r="137" spans="2:16" x14ac:dyDescent="0.25">
      <c r="B137" s="84" t="s">
        <v>289</v>
      </c>
      <c r="C137" s="84" t="s">
        <v>226</v>
      </c>
      <c r="D137" s="84" t="s">
        <v>99</v>
      </c>
      <c r="E137" s="84">
        <v>3</v>
      </c>
      <c r="F137" s="84">
        <v>4</v>
      </c>
      <c r="G137" s="84">
        <v>12</v>
      </c>
      <c r="H137" s="84">
        <v>30904</v>
      </c>
      <c r="I137" s="84">
        <v>130</v>
      </c>
      <c r="J137" s="84">
        <v>28</v>
      </c>
      <c r="K137" s="84" t="s">
        <v>113</v>
      </c>
      <c r="L137" s="84" t="s">
        <v>110</v>
      </c>
      <c r="M137" s="84">
        <v>0</v>
      </c>
      <c r="N137" s="84">
        <v>499</v>
      </c>
      <c r="O137" s="84">
        <v>156</v>
      </c>
      <c r="P137" s="84">
        <v>63</v>
      </c>
    </row>
    <row r="138" spans="2:16" x14ac:dyDescent="0.25">
      <c r="B138" s="84" t="s">
        <v>285</v>
      </c>
      <c r="C138" s="84" t="s">
        <v>210</v>
      </c>
      <c r="D138" s="84" t="s">
        <v>105</v>
      </c>
      <c r="E138" s="84">
        <v>2</v>
      </c>
      <c r="F138" s="84">
        <v>3</v>
      </c>
      <c r="G138" s="84">
        <v>6</v>
      </c>
      <c r="H138" s="84">
        <v>29785</v>
      </c>
      <c r="I138" s="84">
        <v>26</v>
      </c>
      <c r="J138" s="84">
        <v>21</v>
      </c>
      <c r="K138" s="84" t="s">
        <v>100</v>
      </c>
      <c r="L138" s="84" t="s">
        <v>110</v>
      </c>
      <c r="M138" s="84">
        <v>1</v>
      </c>
      <c r="N138" s="84">
        <v>592</v>
      </c>
      <c r="O138" s="84">
        <v>199</v>
      </c>
      <c r="P138" s="84">
        <v>91</v>
      </c>
    </row>
    <row r="139" spans="2:16" x14ac:dyDescent="0.25">
      <c r="B139" s="84" t="s">
        <v>296</v>
      </c>
      <c r="C139" s="84" t="s">
        <v>212</v>
      </c>
      <c r="D139" s="84" t="s">
        <v>99</v>
      </c>
      <c r="E139" s="84">
        <v>2</v>
      </c>
      <c r="F139" s="84">
        <v>3</v>
      </c>
      <c r="G139" s="84">
        <v>12</v>
      </c>
      <c r="H139" s="84">
        <v>29232</v>
      </c>
      <c r="I139" s="84">
        <v>120</v>
      </c>
      <c r="J139" s="84">
        <v>25</v>
      </c>
      <c r="K139" s="84" t="s">
        <v>100</v>
      </c>
      <c r="L139" s="84" t="s">
        <v>110</v>
      </c>
      <c r="M139" s="84">
        <v>2</v>
      </c>
      <c r="N139" s="84">
        <v>906</v>
      </c>
      <c r="O139" s="84">
        <v>193</v>
      </c>
      <c r="P139" s="84">
        <v>46</v>
      </c>
    </row>
    <row r="140" spans="2:16" x14ac:dyDescent="0.25">
      <c r="B140" s="84" t="s">
        <v>297</v>
      </c>
      <c r="C140" s="84" t="s">
        <v>292</v>
      </c>
      <c r="D140" s="84" t="s">
        <v>108</v>
      </c>
      <c r="E140" s="84">
        <v>3</v>
      </c>
      <c r="F140" s="84">
        <v>2</v>
      </c>
      <c r="G140" s="84">
        <v>11</v>
      </c>
      <c r="H140" s="84">
        <v>29324</v>
      </c>
      <c r="I140" s="84">
        <v>126</v>
      </c>
      <c r="J140" s="84">
        <v>20</v>
      </c>
      <c r="K140" s="84" t="s">
        <v>100</v>
      </c>
      <c r="L140" s="84" t="s">
        <v>166</v>
      </c>
      <c r="M140" s="84">
        <v>3</v>
      </c>
      <c r="N140" s="84">
        <v>926</v>
      </c>
      <c r="O140" s="84">
        <v>169</v>
      </c>
      <c r="P140" s="84">
        <v>62</v>
      </c>
    </row>
    <row r="141" spans="2:16" x14ac:dyDescent="0.25">
      <c r="B141" s="84" t="s">
        <v>298</v>
      </c>
      <c r="C141" s="84" t="s">
        <v>299</v>
      </c>
      <c r="D141" s="84" t="s">
        <v>99</v>
      </c>
      <c r="E141" s="84">
        <v>2</v>
      </c>
      <c r="F141" s="84">
        <v>4</v>
      </c>
      <c r="G141" s="84">
        <v>8</v>
      </c>
      <c r="H141" s="84">
        <v>29228</v>
      </c>
      <c r="I141" s="84">
        <v>128</v>
      </c>
      <c r="J141" s="84">
        <v>15</v>
      </c>
      <c r="K141" s="84" t="s">
        <v>109</v>
      </c>
      <c r="L141" s="84" t="s">
        <v>114</v>
      </c>
      <c r="M141" s="84">
        <v>4</v>
      </c>
      <c r="N141" s="84">
        <v>1155</v>
      </c>
      <c r="O141" s="84">
        <v>168</v>
      </c>
      <c r="P141" s="84">
        <v>95</v>
      </c>
    </row>
    <row r="142" spans="2:16" x14ac:dyDescent="0.25">
      <c r="B142" s="84" t="s">
        <v>168</v>
      </c>
      <c r="C142" s="84" t="s">
        <v>208</v>
      </c>
      <c r="D142" s="84" t="s">
        <v>105</v>
      </c>
      <c r="E142" s="84">
        <v>1</v>
      </c>
      <c r="F142" s="84">
        <v>4</v>
      </c>
      <c r="G142" s="84">
        <v>7</v>
      </c>
      <c r="H142" s="84">
        <v>29971</v>
      </c>
      <c r="I142" s="84">
        <v>108</v>
      </c>
      <c r="J142" s="84">
        <v>18</v>
      </c>
      <c r="K142" s="84" t="s">
        <v>100</v>
      </c>
      <c r="L142" s="84" t="s">
        <v>110</v>
      </c>
      <c r="M142" s="84">
        <v>3</v>
      </c>
      <c r="N142" s="84">
        <v>1167</v>
      </c>
      <c r="O142" s="84">
        <v>156</v>
      </c>
      <c r="P142" s="84">
        <v>105</v>
      </c>
    </row>
    <row r="143" spans="2:16" x14ac:dyDescent="0.25">
      <c r="B143" s="84" t="s">
        <v>287</v>
      </c>
      <c r="C143" s="84" t="s">
        <v>294</v>
      </c>
      <c r="D143" s="84" t="s">
        <v>125</v>
      </c>
      <c r="E143" s="84">
        <v>1</v>
      </c>
      <c r="F143" s="84">
        <v>3</v>
      </c>
      <c r="G143" s="84">
        <v>11</v>
      </c>
      <c r="H143" s="84">
        <v>30311</v>
      </c>
      <c r="I143" s="84">
        <v>45</v>
      </c>
      <c r="J143" s="84">
        <v>7</v>
      </c>
      <c r="K143" s="84" t="s">
        <v>113</v>
      </c>
      <c r="L143" s="84" t="s">
        <v>110</v>
      </c>
      <c r="M143" s="84">
        <v>0</v>
      </c>
      <c r="N143" s="84">
        <v>1258</v>
      </c>
      <c r="O143" s="84">
        <v>182</v>
      </c>
      <c r="P143" s="84">
        <v>101</v>
      </c>
    </row>
    <row r="144" spans="2:16" x14ac:dyDescent="0.25">
      <c r="B144" s="84" t="s">
        <v>153</v>
      </c>
      <c r="C144" s="84" t="s">
        <v>202</v>
      </c>
      <c r="D144" s="84" t="s">
        <v>99</v>
      </c>
      <c r="E144" s="84">
        <v>2</v>
      </c>
      <c r="F144" s="84">
        <v>2</v>
      </c>
      <c r="G144" s="84">
        <v>1</v>
      </c>
      <c r="H144" s="84">
        <v>29746</v>
      </c>
      <c r="I144" s="84">
        <v>190</v>
      </c>
      <c r="J144" s="84">
        <v>2</v>
      </c>
      <c r="K144" s="84" t="s">
        <v>109</v>
      </c>
      <c r="L144" s="84" t="s">
        <v>166</v>
      </c>
      <c r="M144" s="84">
        <v>0</v>
      </c>
      <c r="N144" s="84">
        <v>1279</v>
      </c>
      <c r="O144" s="84">
        <v>171</v>
      </c>
      <c r="P144" s="84">
        <v>89</v>
      </c>
    </row>
    <row r="145" spans="2:16" x14ac:dyDescent="0.25">
      <c r="B145" s="84" t="s">
        <v>267</v>
      </c>
      <c r="C145" s="84" t="s">
        <v>127</v>
      </c>
      <c r="D145" s="84" t="s">
        <v>108</v>
      </c>
      <c r="E145" s="84">
        <v>1</v>
      </c>
      <c r="F145" s="84">
        <v>2</v>
      </c>
      <c r="G145" s="84">
        <v>10</v>
      </c>
      <c r="H145" s="84">
        <v>31048</v>
      </c>
      <c r="I145" s="84">
        <v>173</v>
      </c>
      <c r="J145" s="84">
        <v>8</v>
      </c>
      <c r="K145" s="84" t="s">
        <v>100</v>
      </c>
      <c r="L145" s="84" t="s">
        <v>166</v>
      </c>
      <c r="M145" s="84">
        <v>3</v>
      </c>
      <c r="N145" s="84">
        <v>1289</v>
      </c>
      <c r="O145" s="84">
        <v>162</v>
      </c>
      <c r="P145" s="84">
        <v>88</v>
      </c>
    </row>
    <row r="146" spans="2:16" x14ac:dyDescent="0.25">
      <c r="B146" s="84" t="s">
        <v>217</v>
      </c>
      <c r="C146" s="84" t="s">
        <v>151</v>
      </c>
      <c r="D146" s="84" t="s">
        <v>99</v>
      </c>
      <c r="E146" s="84">
        <v>1</v>
      </c>
      <c r="F146" s="84">
        <v>1</v>
      </c>
      <c r="G146" s="84">
        <v>7</v>
      </c>
      <c r="H146" s="84">
        <v>29464</v>
      </c>
      <c r="I146" s="84">
        <v>83</v>
      </c>
      <c r="J146" s="84">
        <v>27</v>
      </c>
      <c r="K146" s="84" t="s">
        <v>138</v>
      </c>
      <c r="L146" s="84" t="s">
        <v>141</v>
      </c>
      <c r="M146" s="84">
        <v>2</v>
      </c>
      <c r="N146" s="84">
        <v>1324</v>
      </c>
      <c r="O146" s="84">
        <v>193</v>
      </c>
      <c r="P146" s="84">
        <v>105</v>
      </c>
    </row>
    <row r="147" spans="2:16" x14ac:dyDescent="0.25">
      <c r="B147" s="84" t="s">
        <v>213</v>
      </c>
      <c r="C147" s="84" t="s">
        <v>300</v>
      </c>
      <c r="D147" s="84" t="s">
        <v>125</v>
      </c>
      <c r="E147" s="84">
        <v>2</v>
      </c>
      <c r="F147" s="84">
        <v>3</v>
      </c>
      <c r="G147" s="84">
        <v>7</v>
      </c>
      <c r="H147" s="84">
        <v>30595</v>
      </c>
      <c r="I147" s="84">
        <v>12</v>
      </c>
      <c r="J147" s="84">
        <v>24</v>
      </c>
      <c r="K147" s="84" t="s">
        <v>113</v>
      </c>
      <c r="L147" s="84" t="s">
        <v>110</v>
      </c>
      <c r="M147" s="84">
        <v>4</v>
      </c>
      <c r="N147" s="84">
        <v>1967</v>
      </c>
      <c r="O147" s="84">
        <v>180</v>
      </c>
      <c r="P147" s="84">
        <v>93</v>
      </c>
    </row>
    <row r="148" spans="2:16" x14ac:dyDescent="0.25">
      <c r="B148" s="84" t="s">
        <v>187</v>
      </c>
      <c r="C148" s="84" t="s">
        <v>301</v>
      </c>
      <c r="D148" s="84" t="s">
        <v>105</v>
      </c>
      <c r="E148" s="84">
        <v>2</v>
      </c>
      <c r="F148" s="84">
        <v>3</v>
      </c>
      <c r="G148" s="84">
        <v>2</v>
      </c>
      <c r="H148" s="84">
        <v>29373</v>
      </c>
      <c r="I148" s="84">
        <v>15</v>
      </c>
      <c r="J148" s="84">
        <v>21</v>
      </c>
      <c r="K148" s="84" t="s">
        <v>113</v>
      </c>
      <c r="L148" s="84" t="s">
        <v>166</v>
      </c>
      <c r="M148" s="84">
        <v>4</v>
      </c>
      <c r="N148" s="84">
        <v>396</v>
      </c>
      <c r="O148" s="84">
        <v>164</v>
      </c>
      <c r="P148" s="84">
        <v>83</v>
      </c>
    </row>
    <row r="149" spans="2:16" x14ac:dyDescent="0.25">
      <c r="B149" s="84" t="s">
        <v>139</v>
      </c>
      <c r="C149" s="84" t="s">
        <v>186</v>
      </c>
      <c r="D149" s="84" t="s">
        <v>125</v>
      </c>
      <c r="E149" s="84">
        <v>2</v>
      </c>
      <c r="F149" s="84">
        <v>1</v>
      </c>
      <c r="G149" s="84">
        <v>11</v>
      </c>
      <c r="H149" s="84">
        <v>29779</v>
      </c>
      <c r="I149" s="84">
        <v>54</v>
      </c>
      <c r="J149" s="84">
        <v>8</v>
      </c>
      <c r="K149" s="84" t="s">
        <v>109</v>
      </c>
      <c r="L149" s="84" t="s">
        <v>101</v>
      </c>
      <c r="M149" s="84">
        <v>4</v>
      </c>
      <c r="N149" s="84">
        <v>442</v>
      </c>
      <c r="O149" s="84">
        <v>199</v>
      </c>
      <c r="P149" s="84">
        <v>103</v>
      </c>
    </row>
    <row r="150" spans="2:16" x14ac:dyDescent="0.25">
      <c r="B150" s="84" t="s">
        <v>302</v>
      </c>
      <c r="C150" s="84" t="s">
        <v>183</v>
      </c>
      <c r="D150" s="84" t="s">
        <v>108</v>
      </c>
      <c r="E150" s="84">
        <v>3</v>
      </c>
      <c r="F150" s="84">
        <v>1</v>
      </c>
      <c r="G150" s="84">
        <v>2</v>
      </c>
      <c r="H150" s="84">
        <v>29261</v>
      </c>
      <c r="I150" s="84">
        <v>55</v>
      </c>
      <c r="J150" s="84">
        <v>13</v>
      </c>
      <c r="K150" s="84" t="s">
        <v>109</v>
      </c>
      <c r="L150" s="84" t="s">
        <v>135</v>
      </c>
      <c r="M150" s="84">
        <v>0</v>
      </c>
      <c r="N150" s="84">
        <v>523</v>
      </c>
      <c r="O150" s="84">
        <v>194</v>
      </c>
      <c r="P150" s="84">
        <v>95</v>
      </c>
    </row>
    <row r="151" spans="2:16" x14ac:dyDescent="0.25">
      <c r="B151" s="84" t="s">
        <v>297</v>
      </c>
      <c r="C151" s="84" t="s">
        <v>281</v>
      </c>
      <c r="D151" s="84" t="s">
        <v>108</v>
      </c>
      <c r="E151" s="84">
        <v>2</v>
      </c>
      <c r="F151" s="84">
        <v>1</v>
      </c>
      <c r="G151" s="84">
        <v>4</v>
      </c>
      <c r="H151" s="84">
        <v>29721</v>
      </c>
      <c r="I151" s="84">
        <v>26</v>
      </c>
      <c r="J151" s="84">
        <v>25</v>
      </c>
      <c r="K151" s="84" t="s">
        <v>100</v>
      </c>
      <c r="L151" s="84" t="s">
        <v>166</v>
      </c>
      <c r="M151" s="84">
        <v>1</v>
      </c>
      <c r="N151" s="84">
        <v>554</v>
      </c>
      <c r="O151" s="84">
        <v>198</v>
      </c>
      <c r="P151" s="84">
        <v>82</v>
      </c>
    </row>
    <row r="152" spans="2:16" x14ac:dyDescent="0.25">
      <c r="B152" s="84" t="s">
        <v>250</v>
      </c>
      <c r="C152" s="84" t="s">
        <v>303</v>
      </c>
      <c r="D152" s="84" t="s">
        <v>99</v>
      </c>
      <c r="E152" s="84">
        <v>2</v>
      </c>
      <c r="F152" s="84">
        <v>3</v>
      </c>
      <c r="G152" s="84">
        <v>7</v>
      </c>
      <c r="H152" s="84">
        <v>30123</v>
      </c>
      <c r="I152" s="84">
        <v>178</v>
      </c>
      <c r="J152" s="84">
        <v>16</v>
      </c>
      <c r="K152" s="84" t="s">
        <v>100</v>
      </c>
      <c r="L152" s="84" t="s">
        <v>101</v>
      </c>
      <c r="M152" s="84">
        <v>3</v>
      </c>
      <c r="N152" s="84">
        <v>588</v>
      </c>
      <c r="O152" s="84">
        <v>163</v>
      </c>
      <c r="P152" s="84">
        <v>96</v>
      </c>
    </row>
  </sheetData>
  <mergeCells count="1">
    <mergeCell ref="B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C99A-E196-405B-B866-315B54B4502A}">
  <dimension ref="B1:Q152"/>
  <sheetViews>
    <sheetView workbookViewId="0"/>
  </sheetViews>
  <sheetFormatPr defaultRowHeight="15" x14ac:dyDescent="0.25"/>
  <cols>
    <col min="2" max="2" width="10.7109375" bestFit="1" customWidth="1"/>
    <col min="3" max="3" width="12.42578125" bestFit="1" customWidth="1"/>
    <col min="4" max="4" width="9.28515625" bestFit="1" customWidth="1"/>
    <col min="5" max="5" width="7.5703125" bestFit="1" customWidth="1"/>
    <col min="6" max="6" width="8.7109375" bestFit="1" customWidth="1"/>
    <col min="7" max="7" width="12.42578125" bestFit="1" customWidth="1"/>
    <col min="8" max="8" width="9.5703125" bestFit="1" customWidth="1"/>
    <col min="9" max="9" width="14" bestFit="1" customWidth="1"/>
    <col min="10" max="10" width="11.7109375" bestFit="1" customWidth="1"/>
    <col min="11" max="11" width="7.42578125" bestFit="1" customWidth="1"/>
    <col min="12" max="12" width="7.85546875" bestFit="1" customWidth="1"/>
    <col min="13" max="13" width="19.28515625" bestFit="1" customWidth="1"/>
    <col min="14" max="14" width="11.140625" bestFit="1" customWidth="1"/>
    <col min="15" max="15" width="7.28515625" bestFit="1" customWidth="1"/>
    <col min="16" max="16" width="11.5703125" bestFit="1" customWidth="1"/>
  </cols>
  <sheetData>
    <row r="1" spans="2:17" x14ac:dyDescent="0.25">
      <c r="B1" s="99" t="s">
        <v>323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4" spans="2:17" x14ac:dyDescent="0.25">
      <c r="B4" s="83" t="s">
        <v>304</v>
      </c>
      <c r="C4" s="83" t="s">
        <v>305</v>
      </c>
      <c r="D4" s="83" t="s">
        <v>306</v>
      </c>
      <c r="E4" s="83" t="s">
        <v>307</v>
      </c>
      <c r="F4" s="83" t="s">
        <v>308</v>
      </c>
      <c r="G4" s="83" t="s">
        <v>309</v>
      </c>
      <c r="H4" s="83" t="s">
        <v>310</v>
      </c>
      <c r="I4" s="83" t="s">
        <v>311</v>
      </c>
      <c r="J4" s="83" t="s">
        <v>312</v>
      </c>
      <c r="K4" s="83" t="s">
        <v>313</v>
      </c>
      <c r="L4" s="83" t="s">
        <v>314</v>
      </c>
      <c r="M4" s="83" t="s">
        <v>315</v>
      </c>
      <c r="N4" s="83" t="s">
        <v>316</v>
      </c>
      <c r="O4" s="83" t="s">
        <v>317</v>
      </c>
      <c r="P4" s="83" t="s">
        <v>318</v>
      </c>
    </row>
    <row r="5" spans="2:17" x14ac:dyDescent="0.25">
      <c r="B5" s="84" t="s">
        <v>102</v>
      </c>
      <c r="C5" s="84" t="s">
        <v>103</v>
      </c>
      <c r="D5" s="84" t="s">
        <v>99</v>
      </c>
      <c r="E5" s="84">
        <v>2</v>
      </c>
      <c r="F5" s="84">
        <v>4</v>
      </c>
      <c r="G5" s="84">
        <v>2</v>
      </c>
      <c r="H5" s="84">
        <v>30906</v>
      </c>
      <c r="I5" s="84">
        <v>46</v>
      </c>
      <c r="J5" s="84">
        <v>11</v>
      </c>
      <c r="K5" s="84" t="s">
        <v>100</v>
      </c>
      <c r="L5" s="84" t="s">
        <v>101</v>
      </c>
      <c r="M5" s="84">
        <v>2</v>
      </c>
      <c r="N5" s="84">
        <v>7</v>
      </c>
      <c r="O5" s="84">
        <v>197</v>
      </c>
      <c r="P5" s="84">
        <v>66</v>
      </c>
    </row>
    <row r="6" spans="2:17" x14ac:dyDescent="0.25">
      <c r="B6" s="84" t="s">
        <v>106</v>
      </c>
      <c r="C6" s="84" t="s">
        <v>107</v>
      </c>
      <c r="D6" s="84" t="s">
        <v>108</v>
      </c>
      <c r="E6" s="84">
        <v>1</v>
      </c>
      <c r="F6" s="84">
        <v>3</v>
      </c>
      <c r="G6" s="84">
        <v>3</v>
      </c>
      <c r="H6" s="84">
        <v>30145</v>
      </c>
      <c r="I6" s="84">
        <v>166</v>
      </c>
      <c r="J6" s="84">
        <v>8</v>
      </c>
      <c r="K6" s="84" t="s">
        <v>109</v>
      </c>
      <c r="L6" s="84" t="s">
        <v>110</v>
      </c>
      <c r="M6" s="84">
        <v>4</v>
      </c>
      <c r="N6" s="84">
        <v>482</v>
      </c>
      <c r="O6" s="84">
        <v>161</v>
      </c>
      <c r="P6" s="84">
        <v>47</v>
      </c>
    </row>
    <row r="7" spans="2:17" x14ac:dyDescent="0.25">
      <c r="B7" s="84" t="s">
        <v>111</v>
      </c>
      <c r="C7" s="84" t="s">
        <v>112</v>
      </c>
      <c r="D7" s="84" t="s">
        <v>105</v>
      </c>
      <c r="E7" s="84">
        <v>1</v>
      </c>
      <c r="F7" s="84">
        <v>3</v>
      </c>
      <c r="G7" s="84">
        <v>10</v>
      </c>
      <c r="H7" s="84">
        <v>29639</v>
      </c>
      <c r="I7" s="84">
        <v>114</v>
      </c>
      <c r="J7" s="84">
        <v>18</v>
      </c>
      <c r="K7" s="84" t="s">
        <v>113</v>
      </c>
      <c r="L7" s="84" t="s">
        <v>114</v>
      </c>
      <c r="M7" s="84">
        <v>3</v>
      </c>
      <c r="N7" s="84">
        <v>720</v>
      </c>
      <c r="O7" s="84">
        <v>150</v>
      </c>
      <c r="P7" s="84">
        <v>78</v>
      </c>
    </row>
    <row r="8" spans="2:17" x14ac:dyDescent="0.25">
      <c r="B8" s="84" t="s">
        <v>115</v>
      </c>
      <c r="C8" s="84" t="s">
        <v>116</v>
      </c>
      <c r="D8" s="84" t="s">
        <v>108</v>
      </c>
      <c r="E8" s="84">
        <v>2</v>
      </c>
      <c r="F8" s="84">
        <v>4</v>
      </c>
      <c r="G8" s="84">
        <v>12</v>
      </c>
      <c r="H8" s="84">
        <v>30475</v>
      </c>
      <c r="I8" s="84">
        <v>128</v>
      </c>
      <c r="J8" s="84">
        <v>16</v>
      </c>
      <c r="K8" s="84" t="s">
        <v>100</v>
      </c>
      <c r="L8" s="84" t="s">
        <v>114</v>
      </c>
      <c r="M8" s="84">
        <v>0</v>
      </c>
      <c r="N8" s="84">
        <v>733</v>
      </c>
      <c r="O8" s="84">
        <v>182</v>
      </c>
      <c r="P8" s="84">
        <v>90</v>
      </c>
    </row>
    <row r="9" spans="2:17" x14ac:dyDescent="0.25">
      <c r="B9" s="84" t="s">
        <v>117</v>
      </c>
      <c r="C9" s="84" t="s">
        <v>118</v>
      </c>
      <c r="D9" s="84" t="s">
        <v>99</v>
      </c>
      <c r="E9" s="84">
        <v>3</v>
      </c>
      <c r="F9" s="84">
        <v>3</v>
      </c>
      <c r="G9" s="84">
        <v>13</v>
      </c>
      <c r="H9" s="84">
        <v>30855</v>
      </c>
      <c r="I9" s="84">
        <v>44</v>
      </c>
      <c r="J9" s="84">
        <v>14</v>
      </c>
      <c r="K9" s="84" t="s">
        <v>100</v>
      </c>
      <c r="L9" s="84" t="s">
        <v>101</v>
      </c>
      <c r="M9" s="84">
        <v>4</v>
      </c>
      <c r="N9" s="84">
        <v>971</v>
      </c>
      <c r="O9" s="84">
        <v>185</v>
      </c>
      <c r="P9" s="84">
        <v>94</v>
      </c>
    </row>
    <row r="10" spans="2:17" x14ac:dyDescent="0.25">
      <c r="B10" s="84" t="s">
        <v>119</v>
      </c>
      <c r="C10" s="84" t="s">
        <v>120</v>
      </c>
      <c r="D10" s="84" t="s">
        <v>108</v>
      </c>
      <c r="E10" s="84">
        <v>3</v>
      </c>
      <c r="F10" s="84">
        <v>4</v>
      </c>
      <c r="G10" s="84">
        <v>0</v>
      </c>
      <c r="H10" s="84">
        <v>30685</v>
      </c>
      <c r="I10" s="84">
        <v>34</v>
      </c>
      <c r="J10" s="84">
        <v>3</v>
      </c>
      <c r="K10" s="84" t="s">
        <v>109</v>
      </c>
      <c r="L10" s="84" t="s">
        <v>110</v>
      </c>
      <c r="M10" s="84">
        <v>1</v>
      </c>
      <c r="N10" s="84">
        <v>997</v>
      </c>
      <c r="O10" s="84">
        <v>188</v>
      </c>
      <c r="P10" s="84">
        <v>46</v>
      </c>
    </row>
    <row r="11" spans="2:17" x14ac:dyDescent="0.25">
      <c r="B11" s="84" t="s">
        <v>121</v>
      </c>
      <c r="C11" s="84" t="s">
        <v>122</v>
      </c>
      <c r="D11" s="84" t="s">
        <v>99</v>
      </c>
      <c r="E11" s="84">
        <v>1</v>
      </c>
      <c r="F11" s="84">
        <v>2</v>
      </c>
      <c r="G11" s="84">
        <v>0</v>
      </c>
      <c r="H11" s="84">
        <v>29711</v>
      </c>
      <c r="I11" s="84">
        <v>83</v>
      </c>
      <c r="J11" s="84">
        <v>10</v>
      </c>
      <c r="K11" s="84" t="s">
        <v>113</v>
      </c>
      <c r="L11" s="84" t="s">
        <v>101</v>
      </c>
      <c r="M11" s="84">
        <v>0</v>
      </c>
      <c r="N11" s="84">
        <v>1264</v>
      </c>
      <c r="O11" s="84">
        <v>168</v>
      </c>
      <c r="P11" s="84">
        <v>82</v>
      </c>
    </row>
    <row r="12" spans="2:17" x14ac:dyDescent="0.25">
      <c r="B12" s="84" t="s">
        <v>123</v>
      </c>
      <c r="C12" s="84" t="s">
        <v>124</v>
      </c>
      <c r="D12" s="84" t="s">
        <v>125</v>
      </c>
      <c r="E12" s="84">
        <v>2</v>
      </c>
      <c r="F12" s="84">
        <v>2</v>
      </c>
      <c r="G12" s="84">
        <v>2</v>
      </c>
      <c r="H12" s="84">
        <v>30691</v>
      </c>
      <c r="I12" s="84">
        <v>0</v>
      </c>
      <c r="J12" s="84">
        <v>15</v>
      </c>
      <c r="K12" s="84" t="s">
        <v>113</v>
      </c>
      <c r="L12" s="84" t="s">
        <v>101</v>
      </c>
      <c r="M12" s="84">
        <v>0</v>
      </c>
      <c r="N12" s="84">
        <v>1749</v>
      </c>
      <c r="O12" s="84">
        <v>153</v>
      </c>
      <c r="P12" s="84">
        <v>76</v>
      </c>
    </row>
    <row r="13" spans="2:17" x14ac:dyDescent="0.25">
      <c r="B13" s="84" t="s">
        <v>126</v>
      </c>
      <c r="C13" s="84" t="s">
        <v>127</v>
      </c>
      <c r="D13" s="84" t="s">
        <v>99</v>
      </c>
      <c r="E13" s="84">
        <v>3</v>
      </c>
      <c r="F13" s="84">
        <v>1</v>
      </c>
      <c r="G13" s="84">
        <v>13</v>
      </c>
      <c r="H13" s="84">
        <v>29447</v>
      </c>
      <c r="I13" s="84">
        <v>54</v>
      </c>
      <c r="J13" s="84">
        <v>20</v>
      </c>
      <c r="K13" s="84" t="s">
        <v>100</v>
      </c>
      <c r="L13" s="84" t="s">
        <v>128</v>
      </c>
      <c r="M13" s="84">
        <v>2</v>
      </c>
      <c r="N13" s="84">
        <v>1798</v>
      </c>
      <c r="O13" s="84">
        <v>168</v>
      </c>
      <c r="P13" s="84">
        <v>61</v>
      </c>
    </row>
    <row r="14" spans="2:17" x14ac:dyDescent="0.25">
      <c r="B14" s="84" t="s">
        <v>129</v>
      </c>
      <c r="C14" s="84" t="s">
        <v>130</v>
      </c>
      <c r="D14" s="84" t="s">
        <v>105</v>
      </c>
      <c r="E14" s="84">
        <v>2</v>
      </c>
      <c r="F14" s="84">
        <v>4</v>
      </c>
      <c r="G14" s="84">
        <v>6</v>
      </c>
      <c r="H14" s="84">
        <v>30349</v>
      </c>
      <c r="I14" s="84">
        <v>144</v>
      </c>
      <c r="J14" s="84">
        <v>0</v>
      </c>
      <c r="K14" s="84" t="s">
        <v>109</v>
      </c>
      <c r="L14" s="84" t="s">
        <v>101</v>
      </c>
      <c r="M14" s="84">
        <v>4</v>
      </c>
      <c r="N14" s="84">
        <v>1915</v>
      </c>
      <c r="O14" s="84">
        <v>196</v>
      </c>
      <c r="P14" s="84">
        <v>52</v>
      </c>
    </row>
    <row r="15" spans="2:17" x14ac:dyDescent="0.25">
      <c r="B15" s="84" t="s">
        <v>131</v>
      </c>
      <c r="C15" s="84" t="s">
        <v>132</v>
      </c>
      <c r="D15" s="84" t="s">
        <v>125</v>
      </c>
      <c r="E15" s="84">
        <v>1</v>
      </c>
      <c r="F15" s="84">
        <v>2</v>
      </c>
      <c r="G15" s="84">
        <v>8</v>
      </c>
      <c r="H15" s="84">
        <v>30463</v>
      </c>
      <c r="I15" s="84">
        <v>54</v>
      </c>
      <c r="J15" s="84">
        <v>22</v>
      </c>
      <c r="K15" s="84"/>
      <c r="L15" s="84" t="s">
        <v>114</v>
      </c>
      <c r="M15" s="84">
        <v>0</v>
      </c>
      <c r="N15" s="84">
        <v>285</v>
      </c>
      <c r="O15" s="84">
        <v>173</v>
      </c>
      <c r="P15" s="84">
        <v>76</v>
      </c>
    </row>
    <row r="16" spans="2:17" x14ac:dyDescent="0.25">
      <c r="B16" s="84" t="s">
        <v>133</v>
      </c>
      <c r="C16" s="84" t="s">
        <v>134</v>
      </c>
      <c r="D16" s="84" t="s">
        <v>125</v>
      </c>
      <c r="E16" s="84">
        <v>1</v>
      </c>
      <c r="F16" s="84">
        <v>4</v>
      </c>
      <c r="G16" s="84">
        <v>7</v>
      </c>
      <c r="H16" s="84">
        <v>30954</v>
      </c>
      <c r="I16" s="84">
        <v>88</v>
      </c>
      <c r="J16" s="84">
        <v>19</v>
      </c>
      <c r="K16" s="84" t="s">
        <v>109</v>
      </c>
      <c r="L16" s="84" t="s">
        <v>135</v>
      </c>
      <c r="M16" s="84">
        <v>1</v>
      </c>
      <c r="N16" s="84">
        <v>297</v>
      </c>
      <c r="O16" s="84">
        <v>188</v>
      </c>
      <c r="P16" s="84">
        <v>46</v>
      </c>
    </row>
    <row r="17" spans="2:16" x14ac:dyDescent="0.25">
      <c r="B17" s="84" t="s">
        <v>136</v>
      </c>
      <c r="C17" s="84" t="s">
        <v>137</v>
      </c>
      <c r="D17" s="84" t="s">
        <v>99</v>
      </c>
      <c r="E17" s="84">
        <v>3</v>
      </c>
      <c r="F17" s="84">
        <v>4</v>
      </c>
      <c r="G17" s="84">
        <v>8</v>
      </c>
      <c r="H17" s="84">
        <v>29964</v>
      </c>
      <c r="I17" s="84">
        <v>45</v>
      </c>
      <c r="J17" s="84">
        <v>7</v>
      </c>
      <c r="K17" s="84" t="s">
        <v>138</v>
      </c>
      <c r="L17" s="84" t="s">
        <v>135</v>
      </c>
      <c r="M17" s="84">
        <v>3</v>
      </c>
      <c r="N17" s="84">
        <v>345</v>
      </c>
      <c r="O17" s="84">
        <v>164</v>
      </c>
      <c r="P17" s="84">
        <v>104</v>
      </c>
    </row>
    <row r="18" spans="2:16" x14ac:dyDescent="0.25">
      <c r="B18" s="84" t="s">
        <v>139</v>
      </c>
      <c r="C18" s="84" t="s">
        <v>140</v>
      </c>
      <c r="D18" s="84" t="s">
        <v>105</v>
      </c>
      <c r="E18" s="84">
        <v>2</v>
      </c>
      <c r="F18" s="84">
        <v>3</v>
      </c>
      <c r="G18" s="84">
        <v>0</v>
      </c>
      <c r="H18" s="84">
        <v>30365</v>
      </c>
      <c r="I18" s="84">
        <v>64</v>
      </c>
      <c r="J18" s="84">
        <v>14</v>
      </c>
      <c r="K18" s="84" t="s">
        <v>100</v>
      </c>
      <c r="L18" s="84" t="s">
        <v>141</v>
      </c>
      <c r="M18" s="84">
        <v>2</v>
      </c>
      <c r="N18" s="84">
        <v>930</v>
      </c>
      <c r="O18" s="84">
        <v>150</v>
      </c>
      <c r="P18" s="84">
        <v>98</v>
      </c>
    </row>
    <row r="19" spans="2:16" x14ac:dyDescent="0.25">
      <c r="B19" s="84" t="s">
        <v>142</v>
      </c>
      <c r="C19" s="84" t="s">
        <v>143</v>
      </c>
      <c r="D19" s="84" t="s">
        <v>125</v>
      </c>
      <c r="E19" s="84">
        <v>3</v>
      </c>
      <c r="F19" s="84">
        <v>3</v>
      </c>
      <c r="G19" s="84">
        <v>7</v>
      </c>
      <c r="H19" s="84">
        <v>30815</v>
      </c>
      <c r="I19" s="84">
        <v>7</v>
      </c>
      <c r="J19" s="84">
        <v>15</v>
      </c>
      <c r="K19" s="84" t="s">
        <v>138</v>
      </c>
      <c r="L19" s="84" t="s">
        <v>135</v>
      </c>
      <c r="M19" s="84">
        <v>0</v>
      </c>
      <c r="N19" s="84">
        <v>1419</v>
      </c>
      <c r="O19" s="84">
        <v>181</v>
      </c>
      <c r="P19" s="84">
        <v>67</v>
      </c>
    </row>
    <row r="20" spans="2:16" x14ac:dyDescent="0.25">
      <c r="B20" s="84" t="s">
        <v>144</v>
      </c>
      <c r="C20" s="84" t="s">
        <v>145</v>
      </c>
      <c r="D20" s="84" t="s">
        <v>105</v>
      </c>
      <c r="E20" s="84">
        <v>2</v>
      </c>
      <c r="F20" s="84">
        <v>2</v>
      </c>
      <c r="G20" s="84">
        <v>10</v>
      </c>
      <c r="H20" s="84">
        <v>29716</v>
      </c>
      <c r="I20" s="84">
        <v>13</v>
      </c>
      <c r="J20" s="84">
        <v>25</v>
      </c>
      <c r="K20" s="84" t="s">
        <v>138</v>
      </c>
      <c r="L20" s="84" t="s">
        <v>128</v>
      </c>
      <c r="M20" s="84">
        <v>3</v>
      </c>
      <c r="N20" s="84">
        <v>1476</v>
      </c>
      <c r="O20" s="84">
        <v>161</v>
      </c>
      <c r="P20" s="84">
        <v>87</v>
      </c>
    </row>
    <row r="21" spans="2:16" x14ac:dyDescent="0.25">
      <c r="B21" s="84" t="s">
        <v>146</v>
      </c>
      <c r="C21" s="84" t="s">
        <v>147</v>
      </c>
      <c r="D21" s="84" t="s">
        <v>125</v>
      </c>
      <c r="E21" s="84">
        <v>2</v>
      </c>
      <c r="F21" s="84">
        <v>4</v>
      </c>
      <c r="G21" s="84">
        <v>5</v>
      </c>
      <c r="H21" s="84">
        <v>30045</v>
      </c>
      <c r="I21" s="84">
        <v>161</v>
      </c>
      <c r="J21" s="84">
        <v>19</v>
      </c>
      <c r="K21" s="84" t="s">
        <v>138</v>
      </c>
      <c r="L21" s="84" t="s">
        <v>101</v>
      </c>
      <c r="M21" s="84">
        <v>3</v>
      </c>
      <c r="N21" s="84">
        <v>1988</v>
      </c>
      <c r="O21" s="84">
        <v>153</v>
      </c>
      <c r="P21" s="84">
        <v>87</v>
      </c>
    </row>
    <row r="22" spans="2:16" x14ac:dyDescent="0.25">
      <c r="B22" s="84" t="s">
        <v>148</v>
      </c>
      <c r="C22" s="84" t="s">
        <v>149</v>
      </c>
      <c r="D22" s="84" t="s">
        <v>105</v>
      </c>
      <c r="E22" s="84">
        <v>2</v>
      </c>
      <c r="F22" s="84">
        <v>1</v>
      </c>
      <c r="G22" s="84">
        <v>2</v>
      </c>
      <c r="H22" s="84">
        <v>29592</v>
      </c>
      <c r="I22" s="84">
        <v>105</v>
      </c>
      <c r="J22" s="84">
        <v>19</v>
      </c>
      <c r="K22" s="84" t="s">
        <v>138</v>
      </c>
      <c r="L22" s="84" t="s">
        <v>141</v>
      </c>
      <c r="M22" s="84">
        <v>2</v>
      </c>
      <c r="N22" s="84">
        <v>6</v>
      </c>
      <c r="O22" s="84">
        <v>160</v>
      </c>
      <c r="P22" s="84">
        <v>90</v>
      </c>
    </row>
    <row r="23" spans="2:16" x14ac:dyDescent="0.25">
      <c r="B23" s="84" t="s">
        <v>150</v>
      </c>
      <c r="C23" s="84" t="s">
        <v>151</v>
      </c>
      <c r="D23" s="84" t="s">
        <v>99</v>
      </c>
      <c r="E23" s="84">
        <v>1</v>
      </c>
      <c r="F23" s="84">
        <v>4</v>
      </c>
      <c r="G23" s="84">
        <v>13</v>
      </c>
      <c r="H23" s="84">
        <v>29307</v>
      </c>
      <c r="I23" s="84">
        <v>34</v>
      </c>
      <c r="J23" s="84">
        <v>13</v>
      </c>
      <c r="K23" s="84" t="s">
        <v>138</v>
      </c>
      <c r="L23" s="84" t="s">
        <v>141</v>
      </c>
      <c r="M23" s="84">
        <v>4</v>
      </c>
      <c r="N23" s="84">
        <v>331</v>
      </c>
      <c r="O23" s="84">
        <v>169</v>
      </c>
      <c r="P23" s="84">
        <v>60</v>
      </c>
    </row>
    <row r="24" spans="2:16" x14ac:dyDescent="0.25">
      <c r="B24" s="84" t="s">
        <v>152</v>
      </c>
      <c r="C24" s="84" t="s">
        <v>149</v>
      </c>
      <c r="D24" s="84" t="s">
        <v>125</v>
      </c>
      <c r="E24" s="84">
        <v>2</v>
      </c>
      <c r="F24" s="84">
        <v>1</v>
      </c>
      <c r="G24" s="84">
        <v>11</v>
      </c>
      <c r="H24" s="84">
        <v>30417</v>
      </c>
      <c r="I24" s="84">
        <v>32</v>
      </c>
      <c r="J24" s="84">
        <v>21</v>
      </c>
      <c r="K24" s="84" t="s">
        <v>138</v>
      </c>
      <c r="L24" s="84" t="s">
        <v>110</v>
      </c>
      <c r="M24" s="84">
        <v>4</v>
      </c>
      <c r="N24" s="84">
        <v>352</v>
      </c>
      <c r="O24" s="84">
        <v>162</v>
      </c>
      <c r="P24" s="84">
        <v>64</v>
      </c>
    </row>
    <row r="25" spans="2:16" x14ac:dyDescent="0.25">
      <c r="B25" s="84" t="s">
        <v>153</v>
      </c>
      <c r="C25" s="84" t="s">
        <v>154</v>
      </c>
      <c r="D25" s="84" t="s">
        <v>99</v>
      </c>
      <c r="E25" s="84">
        <v>3</v>
      </c>
      <c r="F25" s="84">
        <v>3</v>
      </c>
      <c r="G25" s="84">
        <v>10</v>
      </c>
      <c r="H25" s="84">
        <v>29708</v>
      </c>
      <c r="I25" s="84">
        <v>40</v>
      </c>
      <c r="J25" s="84">
        <v>7</v>
      </c>
      <c r="K25" s="84"/>
      <c r="L25" s="84" t="s">
        <v>110</v>
      </c>
      <c r="M25" s="84">
        <v>3</v>
      </c>
      <c r="N25" s="84">
        <v>474</v>
      </c>
      <c r="O25" s="84">
        <v>177</v>
      </c>
      <c r="P25" s="84">
        <v>100</v>
      </c>
    </row>
    <row r="26" spans="2:16" x14ac:dyDescent="0.25">
      <c r="B26" s="84" t="s">
        <v>155</v>
      </c>
      <c r="C26" s="84" t="s">
        <v>156</v>
      </c>
      <c r="D26" s="84" t="s">
        <v>99</v>
      </c>
      <c r="E26" s="84">
        <v>2</v>
      </c>
      <c r="F26" s="84">
        <v>3</v>
      </c>
      <c r="G26" s="84">
        <v>3</v>
      </c>
      <c r="H26" s="84">
        <v>29764</v>
      </c>
      <c r="I26" s="84">
        <v>61</v>
      </c>
      <c r="J26" s="84">
        <v>29</v>
      </c>
      <c r="K26" s="84" t="s">
        <v>138</v>
      </c>
      <c r="L26" s="84" t="s">
        <v>141</v>
      </c>
      <c r="M26" s="84">
        <v>0</v>
      </c>
      <c r="N26" s="84">
        <v>580</v>
      </c>
      <c r="O26" s="84">
        <v>168</v>
      </c>
      <c r="P26" s="84">
        <v>81</v>
      </c>
    </row>
    <row r="27" spans="2:16" x14ac:dyDescent="0.25">
      <c r="B27" s="84" t="s">
        <v>157</v>
      </c>
      <c r="C27" s="84" t="s">
        <v>158</v>
      </c>
      <c r="D27" s="84" t="s">
        <v>99</v>
      </c>
      <c r="E27" s="84">
        <v>1</v>
      </c>
      <c r="F27" s="84">
        <v>4</v>
      </c>
      <c r="G27" s="84">
        <v>12</v>
      </c>
      <c r="H27" s="84">
        <v>30469</v>
      </c>
      <c r="I27" s="84">
        <v>89</v>
      </c>
      <c r="J27" s="84">
        <v>29</v>
      </c>
      <c r="K27" s="84" t="s">
        <v>100</v>
      </c>
      <c r="L27" s="84" t="s">
        <v>141</v>
      </c>
      <c r="M27" s="84">
        <v>4</v>
      </c>
      <c r="N27" s="84">
        <v>707</v>
      </c>
      <c r="O27" s="84">
        <v>156</v>
      </c>
      <c r="P27" s="84">
        <v>61</v>
      </c>
    </row>
    <row r="28" spans="2:16" x14ac:dyDescent="0.25">
      <c r="B28" s="84" t="s">
        <v>159</v>
      </c>
      <c r="C28" s="84" t="s">
        <v>160</v>
      </c>
      <c r="D28" s="84" t="s">
        <v>108</v>
      </c>
      <c r="E28" s="84">
        <v>3</v>
      </c>
      <c r="F28" s="84">
        <v>2</v>
      </c>
      <c r="G28" s="84">
        <v>3</v>
      </c>
      <c r="H28" s="84">
        <v>30138</v>
      </c>
      <c r="I28" s="84">
        <v>177</v>
      </c>
      <c r="J28" s="84">
        <v>18</v>
      </c>
      <c r="K28" s="84" t="s">
        <v>109</v>
      </c>
      <c r="L28" s="84" t="s">
        <v>135</v>
      </c>
      <c r="M28" s="84">
        <v>4</v>
      </c>
      <c r="N28" s="84">
        <v>734</v>
      </c>
      <c r="O28" s="84">
        <v>180</v>
      </c>
      <c r="P28" s="84">
        <v>81</v>
      </c>
    </row>
    <row r="29" spans="2:16" x14ac:dyDescent="0.25">
      <c r="B29" s="84" t="s">
        <v>115</v>
      </c>
      <c r="C29" s="84" t="s">
        <v>161</v>
      </c>
      <c r="D29" s="84" t="s">
        <v>108</v>
      </c>
      <c r="E29" s="84">
        <v>1</v>
      </c>
      <c r="F29" s="84">
        <v>1</v>
      </c>
      <c r="G29" s="84">
        <v>13</v>
      </c>
      <c r="H29" s="84">
        <v>30155</v>
      </c>
      <c r="I29" s="84">
        <v>112</v>
      </c>
      <c r="J29" s="84">
        <v>12</v>
      </c>
      <c r="K29" s="84" t="s">
        <v>100</v>
      </c>
      <c r="L29" s="84" t="s">
        <v>110</v>
      </c>
      <c r="M29" s="84">
        <v>4</v>
      </c>
      <c r="N29" s="84">
        <v>1214</v>
      </c>
      <c r="O29" s="84">
        <v>179</v>
      </c>
      <c r="P29" s="84">
        <v>70</v>
      </c>
    </row>
    <row r="30" spans="2:16" x14ac:dyDescent="0.25">
      <c r="B30" s="84" t="s">
        <v>162</v>
      </c>
      <c r="C30" s="84" t="s">
        <v>163</v>
      </c>
      <c r="D30" s="84" t="s">
        <v>108</v>
      </c>
      <c r="E30" s="84">
        <v>2</v>
      </c>
      <c r="F30" s="84">
        <v>4</v>
      </c>
      <c r="G30" s="84">
        <v>9</v>
      </c>
      <c r="H30" s="84">
        <v>30383</v>
      </c>
      <c r="I30" s="84">
        <v>61</v>
      </c>
      <c r="J30" s="84">
        <v>14</v>
      </c>
      <c r="K30" s="84" t="s">
        <v>100</v>
      </c>
      <c r="L30" s="84" t="s">
        <v>114</v>
      </c>
      <c r="M30" s="84">
        <v>2</v>
      </c>
      <c r="N30" s="84">
        <v>1729</v>
      </c>
      <c r="O30" s="84">
        <v>169</v>
      </c>
      <c r="P30" s="84">
        <v>80</v>
      </c>
    </row>
    <row r="31" spans="2:16" x14ac:dyDescent="0.25">
      <c r="B31" s="84" t="s">
        <v>164</v>
      </c>
      <c r="C31" s="84" t="s">
        <v>165</v>
      </c>
      <c r="D31" s="84" t="s">
        <v>125</v>
      </c>
      <c r="E31" s="84">
        <v>2</v>
      </c>
      <c r="F31" s="84">
        <v>1</v>
      </c>
      <c r="G31" s="84">
        <v>6</v>
      </c>
      <c r="H31" s="84">
        <v>29932</v>
      </c>
      <c r="I31" s="84">
        <v>113</v>
      </c>
      <c r="J31" s="84">
        <v>3</v>
      </c>
      <c r="K31" s="84" t="s">
        <v>100</v>
      </c>
      <c r="L31" s="84" t="s">
        <v>166</v>
      </c>
      <c r="M31" s="84">
        <v>4</v>
      </c>
      <c r="N31" s="84">
        <v>1878</v>
      </c>
      <c r="O31" s="84">
        <v>193</v>
      </c>
      <c r="P31" s="84">
        <v>61</v>
      </c>
    </row>
    <row r="32" spans="2:16" x14ac:dyDescent="0.25">
      <c r="B32" s="84" t="s">
        <v>131</v>
      </c>
      <c r="C32" s="84" t="s">
        <v>167</v>
      </c>
      <c r="D32" s="84" t="s">
        <v>105</v>
      </c>
      <c r="E32" s="84">
        <v>1</v>
      </c>
      <c r="F32" s="84">
        <v>2</v>
      </c>
      <c r="G32" s="84">
        <v>0</v>
      </c>
      <c r="H32" s="84">
        <v>29841</v>
      </c>
      <c r="I32" s="84">
        <v>179</v>
      </c>
      <c r="J32" s="84">
        <v>1</v>
      </c>
      <c r="K32" s="84" t="s">
        <v>113</v>
      </c>
      <c r="L32" s="84" t="s">
        <v>166</v>
      </c>
      <c r="M32" s="84">
        <v>2</v>
      </c>
      <c r="N32" s="84">
        <v>1934</v>
      </c>
      <c r="O32" s="84">
        <v>178</v>
      </c>
      <c r="P32" s="84">
        <v>88</v>
      </c>
    </row>
    <row r="33" spans="2:16" x14ac:dyDescent="0.25">
      <c r="B33" s="84" t="s">
        <v>168</v>
      </c>
      <c r="C33" s="84" t="s">
        <v>156</v>
      </c>
      <c r="D33" s="84" t="s">
        <v>125</v>
      </c>
      <c r="E33" s="84">
        <v>3</v>
      </c>
      <c r="F33" s="84">
        <v>1</v>
      </c>
      <c r="G33" s="84">
        <v>9</v>
      </c>
      <c r="H33" s="84">
        <v>30998</v>
      </c>
      <c r="I33" s="84">
        <v>99</v>
      </c>
      <c r="J33" s="84">
        <v>3</v>
      </c>
      <c r="K33" s="84" t="s">
        <v>138</v>
      </c>
      <c r="L33" s="84" t="s">
        <v>135</v>
      </c>
      <c r="M33" s="84">
        <v>2</v>
      </c>
      <c r="N33" s="84">
        <v>1957</v>
      </c>
      <c r="O33" s="84">
        <v>151</v>
      </c>
      <c r="P33" s="84">
        <v>72</v>
      </c>
    </row>
    <row r="34" spans="2:16" x14ac:dyDescent="0.25">
      <c r="B34" s="84" t="s">
        <v>169</v>
      </c>
      <c r="C34" s="84" t="s">
        <v>170</v>
      </c>
      <c r="D34" s="84" t="s">
        <v>99</v>
      </c>
      <c r="E34" s="84">
        <v>2</v>
      </c>
      <c r="F34" s="84">
        <v>2</v>
      </c>
      <c r="G34" s="84">
        <v>13</v>
      </c>
      <c r="H34" s="84">
        <v>30569</v>
      </c>
      <c r="I34" s="84">
        <v>88</v>
      </c>
      <c r="J34" s="84">
        <v>21</v>
      </c>
      <c r="K34" s="84" t="s">
        <v>109</v>
      </c>
      <c r="L34" s="84" t="s">
        <v>101</v>
      </c>
      <c r="M34" s="84">
        <v>0</v>
      </c>
      <c r="N34" s="84">
        <v>492</v>
      </c>
      <c r="O34" s="84">
        <v>162</v>
      </c>
      <c r="P34" s="84">
        <v>69</v>
      </c>
    </row>
    <row r="35" spans="2:16" x14ac:dyDescent="0.25">
      <c r="B35" s="84" t="s">
        <v>171</v>
      </c>
      <c r="C35" s="84" t="s">
        <v>172</v>
      </c>
      <c r="D35" s="84" t="s">
        <v>125</v>
      </c>
      <c r="E35" s="84">
        <v>1</v>
      </c>
      <c r="F35" s="84">
        <v>1</v>
      </c>
      <c r="G35" s="84">
        <v>4</v>
      </c>
      <c r="H35" s="84">
        <v>29346</v>
      </c>
      <c r="I35" s="84">
        <v>174</v>
      </c>
      <c r="J35" s="84">
        <v>2</v>
      </c>
      <c r="K35" s="84" t="s">
        <v>113</v>
      </c>
      <c r="L35" s="84" t="s">
        <v>135</v>
      </c>
      <c r="M35" s="84">
        <v>3</v>
      </c>
      <c r="N35" s="84">
        <v>540</v>
      </c>
      <c r="O35" s="84">
        <v>162</v>
      </c>
      <c r="P35" s="84">
        <v>95</v>
      </c>
    </row>
    <row r="36" spans="2:16" x14ac:dyDescent="0.25">
      <c r="B36" s="84" t="s">
        <v>173</v>
      </c>
      <c r="C36" s="84" t="s">
        <v>127</v>
      </c>
      <c r="D36" s="84" t="s">
        <v>108</v>
      </c>
      <c r="E36" s="84">
        <v>3</v>
      </c>
      <c r="F36" s="84">
        <v>1</v>
      </c>
      <c r="G36" s="84">
        <v>7</v>
      </c>
      <c r="H36" s="84">
        <v>29993</v>
      </c>
      <c r="I36" s="84">
        <v>61</v>
      </c>
      <c r="J36" s="84">
        <v>3</v>
      </c>
      <c r="K36" s="84" t="s">
        <v>138</v>
      </c>
      <c r="L36" s="84" t="s">
        <v>101</v>
      </c>
      <c r="M36" s="84">
        <v>2</v>
      </c>
      <c r="N36" s="84">
        <v>555</v>
      </c>
      <c r="O36" s="84">
        <v>187</v>
      </c>
      <c r="P36" s="84">
        <v>90</v>
      </c>
    </row>
    <row r="37" spans="2:16" x14ac:dyDescent="0.25">
      <c r="B37" s="84" t="s">
        <v>174</v>
      </c>
      <c r="C37" s="84" t="s">
        <v>116</v>
      </c>
      <c r="D37" s="84" t="s">
        <v>99</v>
      </c>
      <c r="E37" s="84">
        <v>2</v>
      </c>
      <c r="F37" s="84">
        <v>1</v>
      </c>
      <c r="G37" s="84">
        <v>2</v>
      </c>
      <c r="H37" s="84">
        <v>29804</v>
      </c>
      <c r="I37" s="84">
        <v>112</v>
      </c>
      <c r="J37" s="84">
        <v>11</v>
      </c>
      <c r="K37" s="84" t="s">
        <v>113</v>
      </c>
      <c r="L37" s="84" t="s">
        <v>110</v>
      </c>
      <c r="M37" s="84">
        <v>2</v>
      </c>
      <c r="N37" s="84">
        <v>952</v>
      </c>
      <c r="O37" s="84">
        <v>199</v>
      </c>
      <c r="P37" s="84">
        <v>101</v>
      </c>
    </row>
    <row r="38" spans="2:16" x14ac:dyDescent="0.25">
      <c r="B38" s="84" t="s">
        <v>150</v>
      </c>
      <c r="C38" s="84" t="s">
        <v>175</v>
      </c>
      <c r="D38" s="84" t="s">
        <v>108</v>
      </c>
      <c r="E38" s="84">
        <v>2</v>
      </c>
      <c r="F38" s="84">
        <v>2</v>
      </c>
      <c r="G38" s="84">
        <v>6</v>
      </c>
      <c r="H38" s="84">
        <v>29914</v>
      </c>
      <c r="I38" s="84">
        <v>151</v>
      </c>
      <c r="J38" s="84">
        <v>20</v>
      </c>
      <c r="K38" s="84" t="s">
        <v>138</v>
      </c>
      <c r="L38" s="84" t="s">
        <v>128</v>
      </c>
      <c r="M38" s="84">
        <v>3</v>
      </c>
      <c r="N38" s="84">
        <v>1078</v>
      </c>
      <c r="O38" s="84">
        <v>186</v>
      </c>
      <c r="P38" s="84">
        <v>49</v>
      </c>
    </row>
    <row r="39" spans="2:16" x14ac:dyDescent="0.25">
      <c r="B39" s="84" t="s">
        <v>176</v>
      </c>
      <c r="C39" s="84" t="s">
        <v>177</v>
      </c>
      <c r="D39" s="84" t="s">
        <v>108</v>
      </c>
      <c r="E39" s="84">
        <v>1</v>
      </c>
      <c r="F39" s="84">
        <v>2</v>
      </c>
      <c r="G39" s="84">
        <v>7</v>
      </c>
      <c r="H39" s="84">
        <v>30575</v>
      </c>
      <c r="I39" s="84">
        <v>140</v>
      </c>
      <c r="J39" s="84">
        <v>12</v>
      </c>
      <c r="K39" s="84" t="s">
        <v>138</v>
      </c>
      <c r="L39" s="84" t="s">
        <v>101</v>
      </c>
      <c r="M39" s="84">
        <v>1</v>
      </c>
      <c r="N39" s="84">
        <v>1201</v>
      </c>
      <c r="O39" s="84">
        <v>166</v>
      </c>
      <c r="P39" s="84">
        <v>83</v>
      </c>
    </row>
    <row r="40" spans="2:16" x14ac:dyDescent="0.25">
      <c r="B40" s="84" t="s">
        <v>178</v>
      </c>
      <c r="C40" s="84" t="s">
        <v>179</v>
      </c>
      <c r="D40" s="84" t="s">
        <v>99</v>
      </c>
      <c r="E40" s="84">
        <v>1</v>
      </c>
      <c r="F40" s="84">
        <v>4</v>
      </c>
      <c r="G40" s="84">
        <v>8</v>
      </c>
      <c r="H40" s="84">
        <v>30668</v>
      </c>
      <c r="I40" s="84">
        <v>81</v>
      </c>
      <c r="J40" s="84">
        <v>2</v>
      </c>
      <c r="K40" s="84" t="s">
        <v>113</v>
      </c>
      <c r="L40" s="84" t="s">
        <v>110</v>
      </c>
      <c r="M40" s="84">
        <v>1</v>
      </c>
      <c r="N40" s="84">
        <v>1322</v>
      </c>
      <c r="O40" s="84">
        <v>162</v>
      </c>
      <c r="P40" s="84">
        <v>63</v>
      </c>
    </row>
    <row r="41" spans="2:16" x14ac:dyDescent="0.25">
      <c r="B41" s="84" t="s">
        <v>180</v>
      </c>
      <c r="C41" s="84" t="s">
        <v>181</v>
      </c>
      <c r="D41" s="84" t="s">
        <v>99</v>
      </c>
      <c r="E41" s="84">
        <v>2</v>
      </c>
      <c r="F41" s="84">
        <v>4</v>
      </c>
      <c r="G41" s="84">
        <v>3</v>
      </c>
      <c r="H41" s="84">
        <v>30984</v>
      </c>
      <c r="I41" s="84">
        <v>43</v>
      </c>
      <c r="J41" s="84">
        <v>3</v>
      </c>
      <c r="K41" s="84" t="s">
        <v>100</v>
      </c>
      <c r="L41" s="84" t="s">
        <v>110</v>
      </c>
      <c r="M41" s="84">
        <v>4</v>
      </c>
      <c r="N41" s="84">
        <v>1573</v>
      </c>
      <c r="O41" s="84">
        <v>169</v>
      </c>
      <c r="P41" s="84">
        <v>83</v>
      </c>
    </row>
    <row r="42" spans="2:16" x14ac:dyDescent="0.25">
      <c r="B42" s="84" t="s">
        <v>182</v>
      </c>
      <c r="C42" s="84" t="s">
        <v>183</v>
      </c>
      <c r="D42" s="84" t="s">
        <v>125</v>
      </c>
      <c r="E42" s="84">
        <v>3</v>
      </c>
      <c r="F42" s="84">
        <v>3</v>
      </c>
      <c r="G42" s="84">
        <v>11</v>
      </c>
      <c r="H42" s="84">
        <v>29801</v>
      </c>
      <c r="I42" s="84">
        <v>125</v>
      </c>
      <c r="J42" s="84">
        <v>9</v>
      </c>
      <c r="K42" s="84" t="s">
        <v>138</v>
      </c>
      <c r="L42" s="84" t="s">
        <v>114</v>
      </c>
      <c r="M42" s="84">
        <v>0</v>
      </c>
      <c r="N42" s="84">
        <v>1785</v>
      </c>
      <c r="O42" s="84">
        <v>156</v>
      </c>
      <c r="P42" s="84">
        <v>73</v>
      </c>
    </row>
    <row r="43" spans="2:16" x14ac:dyDescent="0.25">
      <c r="B43" s="84" t="s">
        <v>184</v>
      </c>
      <c r="C43" s="84" t="s">
        <v>112</v>
      </c>
      <c r="D43" s="84" t="s">
        <v>99</v>
      </c>
      <c r="E43" s="84">
        <v>1</v>
      </c>
      <c r="F43" s="84">
        <v>1</v>
      </c>
      <c r="G43" s="84">
        <v>11</v>
      </c>
      <c r="H43" s="84">
        <v>29802</v>
      </c>
      <c r="I43" s="84">
        <v>36</v>
      </c>
      <c r="J43" s="84">
        <v>3</v>
      </c>
      <c r="K43" s="84" t="s">
        <v>100</v>
      </c>
      <c r="L43" s="84" t="s">
        <v>110</v>
      </c>
      <c r="M43" s="84">
        <v>2</v>
      </c>
      <c r="N43" s="84">
        <v>19</v>
      </c>
      <c r="O43" s="84">
        <v>165</v>
      </c>
      <c r="P43" s="84">
        <v>57</v>
      </c>
    </row>
    <row r="44" spans="2:16" x14ac:dyDescent="0.25">
      <c r="B44" s="84" t="s">
        <v>185</v>
      </c>
      <c r="C44" s="84" t="s">
        <v>186</v>
      </c>
      <c r="D44" s="84" t="s">
        <v>99</v>
      </c>
      <c r="E44" s="84">
        <v>1</v>
      </c>
      <c r="F44" s="84">
        <v>1</v>
      </c>
      <c r="G44" s="84">
        <v>11</v>
      </c>
      <c r="H44" s="84">
        <v>29896</v>
      </c>
      <c r="I44" s="84">
        <v>140</v>
      </c>
      <c r="J44" s="84">
        <v>21</v>
      </c>
      <c r="K44" s="84" t="s">
        <v>138</v>
      </c>
      <c r="L44" s="84" t="s">
        <v>166</v>
      </c>
      <c r="M44" s="84">
        <v>3</v>
      </c>
      <c r="N44" s="84">
        <v>185</v>
      </c>
      <c r="O44" s="84">
        <v>151</v>
      </c>
      <c r="P44" s="84">
        <v>74</v>
      </c>
    </row>
    <row r="45" spans="2:16" x14ac:dyDescent="0.25">
      <c r="B45" s="84" t="s">
        <v>187</v>
      </c>
      <c r="C45" s="84" t="s">
        <v>188</v>
      </c>
      <c r="D45" s="84" t="s">
        <v>125</v>
      </c>
      <c r="E45" s="84">
        <v>1</v>
      </c>
      <c r="F45" s="84">
        <v>2</v>
      </c>
      <c r="G45" s="84">
        <v>13</v>
      </c>
      <c r="H45" s="84">
        <v>30745</v>
      </c>
      <c r="I45" s="84">
        <v>29</v>
      </c>
      <c r="J45" s="84">
        <v>18</v>
      </c>
      <c r="K45" s="84" t="s">
        <v>100</v>
      </c>
      <c r="L45" s="84" t="s">
        <v>128</v>
      </c>
      <c r="M45" s="84">
        <v>0</v>
      </c>
      <c r="N45" s="84">
        <v>277</v>
      </c>
      <c r="O45" s="84">
        <v>164</v>
      </c>
      <c r="P45" s="84">
        <v>96</v>
      </c>
    </row>
    <row r="46" spans="2:16" x14ac:dyDescent="0.25">
      <c r="B46" s="84" t="s">
        <v>189</v>
      </c>
      <c r="C46" s="84" t="s">
        <v>120</v>
      </c>
      <c r="D46" s="84" t="s">
        <v>105</v>
      </c>
      <c r="E46" s="84">
        <v>3</v>
      </c>
      <c r="F46" s="84">
        <v>3</v>
      </c>
      <c r="G46" s="84">
        <v>2</v>
      </c>
      <c r="H46" s="84">
        <v>30836</v>
      </c>
      <c r="I46" s="84">
        <v>55</v>
      </c>
      <c r="J46" s="84">
        <v>13</v>
      </c>
      <c r="K46" s="84" t="s">
        <v>138</v>
      </c>
      <c r="L46" s="84" t="s">
        <v>135</v>
      </c>
      <c r="M46" s="84">
        <v>4</v>
      </c>
      <c r="N46" s="84">
        <v>609</v>
      </c>
      <c r="O46" s="84">
        <v>171</v>
      </c>
      <c r="P46" s="84">
        <v>109</v>
      </c>
    </row>
    <row r="47" spans="2:16" x14ac:dyDescent="0.25">
      <c r="B47" s="84" t="s">
        <v>190</v>
      </c>
      <c r="C47" s="84" t="s">
        <v>191</v>
      </c>
      <c r="D47" s="84" t="s">
        <v>105</v>
      </c>
      <c r="E47" s="84">
        <v>2</v>
      </c>
      <c r="F47" s="84">
        <v>3</v>
      </c>
      <c r="G47" s="84">
        <v>9</v>
      </c>
      <c r="H47" s="84">
        <v>31016</v>
      </c>
      <c r="I47" s="84">
        <v>160</v>
      </c>
      <c r="J47" s="84">
        <v>16</v>
      </c>
      <c r="K47" s="84" t="s">
        <v>113</v>
      </c>
      <c r="L47" s="84" t="s">
        <v>135</v>
      </c>
      <c r="M47" s="84">
        <v>1</v>
      </c>
      <c r="N47" s="84">
        <v>1288</v>
      </c>
      <c r="O47" s="84">
        <v>168</v>
      </c>
      <c r="P47" s="84">
        <v>106</v>
      </c>
    </row>
    <row r="48" spans="2:16" x14ac:dyDescent="0.25">
      <c r="B48" s="84" t="s">
        <v>192</v>
      </c>
      <c r="C48" s="84" t="s">
        <v>193</v>
      </c>
      <c r="D48" s="84" t="s">
        <v>105</v>
      </c>
      <c r="E48" s="84">
        <v>1</v>
      </c>
      <c r="F48" s="84">
        <v>1</v>
      </c>
      <c r="G48" s="84">
        <v>8</v>
      </c>
      <c r="H48" s="84">
        <v>30696</v>
      </c>
      <c r="I48" s="84">
        <v>82</v>
      </c>
      <c r="J48" s="84">
        <v>22</v>
      </c>
      <c r="K48" s="84" t="s">
        <v>100</v>
      </c>
      <c r="L48" s="84" t="s">
        <v>141</v>
      </c>
      <c r="M48" s="84">
        <v>2</v>
      </c>
      <c r="N48" s="84">
        <v>1437</v>
      </c>
      <c r="O48" s="84">
        <v>181</v>
      </c>
      <c r="P48" s="84">
        <v>75</v>
      </c>
    </row>
    <row r="49" spans="2:16" x14ac:dyDescent="0.25">
      <c r="B49" s="84" t="s">
        <v>194</v>
      </c>
      <c r="C49" s="84" t="s">
        <v>195</v>
      </c>
      <c r="D49" s="84" t="s">
        <v>105</v>
      </c>
      <c r="E49" s="84">
        <v>2</v>
      </c>
      <c r="F49" s="84">
        <v>1</v>
      </c>
      <c r="G49" s="84">
        <v>1</v>
      </c>
      <c r="H49" s="84">
        <v>30963</v>
      </c>
      <c r="I49" s="84">
        <v>178</v>
      </c>
      <c r="J49" s="84">
        <v>4</v>
      </c>
      <c r="K49" s="84" t="s">
        <v>109</v>
      </c>
      <c r="L49" s="84" t="s">
        <v>101</v>
      </c>
      <c r="M49" s="84">
        <v>3</v>
      </c>
      <c r="N49" s="84">
        <v>1532</v>
      </c>
      <c r="O49" s="84">
        <v>188</v>
      </c>
      <c r="P49" s="84">
        <v>89</v>
      </c>
    </row>
    <row r="50" spans="2:16" x14ac:dyDescent="0.25">
      <c r="B50" s="84" t="s">
        <v>178</v>
      </c>
      <c r="C50" s="84" t="s">
        <v>196</v>
      </c>
      <c r="D50" s="84" t="s">
        <v>125</v>
      </c>
      <c r="E50" s="84">
        <v>2</v>
      </c>
      <c r="F50" s="84">
        <v>1</v>
      </c>
      <c r="G50" s="84">
        <v>3</v>
      </c>
      <c r="H50" s="84">
        <v>30595</v>
      </c>
      <c r="I50" s="84">
        <v>95</v>
      </c>
      <c r="J50" s="84">
        <v>5</v>
      </c>
      <c r="K50" s="84" t="s">
        <v>109</v>
      </c>
      <c r="L50" s="84" t="s">
        <v>128</v>
      </c>
      <c r="M50" s="84">
        <v>2</v>
      </c>
      <c r="N50" s="84">
        <v>1782</v>
      </c>
      <c r="O50" s="84">
        <v>192</v>
      </c>
      <c r="P50" s="84">
        <v>64</v>
      </c>
    </row>
    <row r="51" spans="2:16" x14ac:dyDescent="0.25">
      <c r="B51" s="84" t="s">
        <v>111</v>
      </c>
      <c r="C51" s="84" t="s">
        <v>197</v>
      </c>
      <c r="D51" s="84" t="s">
        <v>99</v>
      </c>
      <c r="E51" s="84">
        <v>3</v>
      </c>
      <c r="F51" s="84">
        <v>2</v>
      </c>
      <c r="G51" s="84">
        <v>2</v>
      </c>
      <c r="H51" s="84">
        <v>30531</v>
      </c>
      <c r="I51" s="84">
        <v>132</v>
      </c>
      <c r="J51" s="84">
        <v>4</v>
      </c>
      <c r="K51" s="84" t="s">
        <v>100</v>
      </c>
      <c r="L51" s="84" t="s">
        <v>141</v>
      </c>
      <c r="M51" s="84">
        <v>0</v>
      </c>
      <c r="N51" s="84">
        <v>1782</v>
      </c>
      <c r="O51" s="84">
        <v>185</v>
      </c>
      <c r="P51" s="84">
        <v>59</v>
      </c>
    </row>
    <row r="52" spans="2:16" x14ac:dyDescent="0.25">
      <c r="B52" s="84" t="s">
        <v>198</v>
      </c>
      <c r="C52" s="84" t="s">
        <v>122</v>
      </c>
      <c r="D52" s="84" t="s">
        <v>105</v>
      </c>
      <c r="E52" s="84">
        <v>1</v>
      </c>
      <c r="F52" s="84">
        <v>1</v>
      </c>
      <c r="G52" s="84">
        <v>6</v>
      </c>
      <c r="H52" s="84">
        <v>29238</v>
      </c>
      <c r="I52" s="84">
        <v>71</v>
      </c>
      <c r="J52" s="84">
        <v>14</v>
      </c>
      <c r="K52" s="84" t="s">
        <v>100</v>
      </c>
      <c r="L52" s="84" t="s">
        <v>128</v>
      </c>
      <c r="M52" s="84">
        <v>3</v>
      </c>
      <c r="N52" s="84">
        <v>1837</v>
      </c>
      <c r="O52" s="84">
        <v>179</v>
      </c>
      <c r="P52" s="84">
        <v>72</v>
      </c>
    </row>
    <row r="53" spans="2:16" x14ac:dyDescent="0.25">
      <c r="B53" s="84" t="s">
        <v>199</v>
      </c>
      <c r="C53" s="84" t="s">
        <v>200</v>
      </c>
      <c r="D53" s="84" t="s">
        <v>99</v>
      </c>
      <c r="E53" s="84">
        <v>2</v>
      </c>
      <c r="F53" s="84">
        <v>3</v>
      </c>
      <c r="G53" s="84">
        <v>1</v>
      </c>
      <c r="H53" s="84">
        <v>30938</v>
      </c>
      <c r="I53" s="84">
        <v>77</v>
      </c>
      <c r="J53" s="84">
        <v>20</v>
      </c>
      <c r="K53" s="84" t="s">
        <v>100</v>
      </c>
      <c r="L53" s="84" t="s">
        <v>101</v>
      </c>
      <c r="M53" s="84">
        <v>4</v>
      </c>
      <c r="N53" s="84">
        <v>295</v>
      </c>
      <c r="O53" s="84">
        <v>164</v>
      </c>
      <c r="P53" s="84">
        <v>100</v>
      </c>
    </row>
    <row r="54" spans="2:16" x14ac:dyDescent="0.25">
      <c r="B54" s="84" t="s">
        <v>201</v>
      </c>
      <c r="C54" s="84" t="s">
        <v>202</v>
      </c>
      <c r="D54" s="84" t="s">
        <v>105</v>
      </c>
      <c r="E54" s="84">
        <v>3</v>
      </c>
      <c r="F54" s="84">
        <v>4</v>
      </c>
      <c r="G54" s="84">
        <v>7</v>
      </c>
      <c r="H54" s="84">
        <v>30583</v>
      </c>
      <c r="I54" s="84">
        <v>78</v>
      </c>
      <c r="J54" s="84">
        <v>24</v>
      </c>
      <c r="K54" s="84" t="s">
        <v>113</v>
      </c>
      <c r="L54" s="84" t="s">
        <v>128</v>
      </c>
      <c r="M54" s="84">
        <v>0</v>
      </c>
      <c r="N54" s="84">
        <v>391</v>
      </c>
      <c r="O54" s="84">
        <v>184</v>
      </c>
      <c r="P54" s="84">
        <v>58</v>
      </c>
    </row>
    <row r="55" spans="2:16" x14ac:dyDescent="0.25">
      <c r="B55" s="84" t="s">
        <v>203</v>
      </c>
      <c r="C55" s="84" t="s">
        <v>204</v>
      </c>
      <c r="D55" s="84" t="s">
        <v>105</v>
      </c>
      <c r="E55" s="84">
        <v>3</v>
      </c>
      <c r="F55" s="84">
        <v>3</v>
      </c>
      <c r="G55" s="84">
        <v>12</v>
      </c>
      <c r="H55" s="84">
        <v>29224</v>
      </c>
      <c r="I55" s="84">
        <v>168</v>
      </c>
      <c r="J55" s="84">
        <v>24</v>
      </c>
      <c r="K55" s="84" t="s">
        <v>109</v>
      </c>
      <c r="L55" s="84" t="s">
        <v>166</v>
      </c>
      <c r="M55" s="84">
        <v>3</v>
      </c>
      <c r="N55" s="84">
        <v>418</v>
      </c>
      <c r="O55" s="84">
        <v>151</v>
      </c>
      <c r="P55" s="84">
        <v>95</v>
      </c>
    </row>
    <row r="56" spans="2:16" x14ac:dyDescent="0.25">
      <c r="B56" s="84" t="s">
        <v>205</v>
      </c>
      <c r="C56" s="84" t="s">
        <v>206</v>
      </c>
      <c r="D56" s="84" t="s">
        <v>105</v>
      </c>
      <c r="E56" s="84">
        <v>1</v>
      </c>
      <c r="F56" s="84">
        <v>1</v>
      </c>
      <c r="G56" s="84">
        <v>11</v>
      </c>
      <c r="H56" s="84">
        <v>29975</v>
      </c>
      <c r="I56" s="84">
        <v>53</v>
      </c>
      <c r="J56" s="84">
        <v>24</v>
      </c>
      <c r="K56" s="84"/>
      <c r="L56" s="84" t="s">
        <v>110</v>
      </c>
      <c r="M56" s="84">
        <v>4</v>
      </c>
      <c r="N56" s="84">
        <v>510</v>
      </c>
      <c r="O56" s="84">
        <v>196</v>
      </c>
      <c r="P56" s="84">
        <v>61</v>
      </c>
    </row>
    <row r="57" spans="2:16" x14ac:dyDescent="0.25">
      <c r="B57" s="84" t="s">
        <v>207</v>
      </c>
      <c r="C57" s="84" t="s">
        <v>208</v>
      </c>
      <c r="D57" s="84" t="s">
        <v>125</v>
      </c>
      <c r="E57" s="84">
        <v>2</v>
      </c>
      <c r="F57" s="84">
        <v>1</v>
      </c>
      <c r="G57" s="84">
        <v>6</v>
      </c>
      <c r="H57" s="84">
        <v>29905</v>
      </c>
      <c r="I57" s="84">
        <v>89</v>
      </c>
      <c r="J57" s="84">
        <v>4</v>
      </c>
      <c r="K57" s="84" t="s">
        <v>109</v>
      </c>
      <c r="L57" s="84" t="s">
        <v>141</v>
      </c>
      <c r="M57" s="84">
        <v>4</v>
      </c>
      <c r="N57" s="84">
        <v>548</v>
      </c>
      <c r="O57" s="84">
        <v>176</v>
      </c>
      <c r="P57" s="84">
        <v>84</v>
      </c>
    </row>
    <row r="58" spans="2:16" x14ac:dyDescent="0.25">
      <c r="B58" s="84" t="s">
        <v>106</v>
      </c>
      <c r="C58" s="84" t="s">
        <v>209</v>
      </c>
      <c r="D58" s="84" t="s">
        <v>108</v>
      </c>
      <c r="E58" s="84">
        <v>3</v>
      </c>
      <c r="F58" s="84">
        <v>1</v>
      </c>
      <c r="G58" s="84">
        <v>1</v>
      </c>
      <c r="H58" s="84">
        <v>29281</v>
      </c>
      <c r="I58" s="84">
        <v>127</v>
      </c>
      <c r="J58" s="84">
        <v>8</v>
      </c>
      <c r="K58" s="84" t="s">
        <v>109</v>
      </c>
      <c r="L58" s="84" t="s">
        <v>101</v>
      </c>
      <c r="M58" s="84">
        <v>0</v>
      </c>
      <c r="N58" s="84">
        <v>1446</v>
      </c>
      <c r="O58" s="84">
        <v>152</v>
      </c>
      <c r="P58" s="84">
        <v>78</v>
      </c>
    </row>
    <row r="59" spans="2:16" x14ac:dyDescent="0.25">
      <c r="B59" s="84" t="s">
        <v>199</v>
      </c>
      <c r="C59" s="84" t="s">
        <v>210</v>
      </c>
      <c r="D59" s="84" t="s">
        <v>125</v>
      </c>
      <c r="E59" s="84">
        <v>3</v>
      </c>
      <c r="F59" s="84">
        <v>1</v>
      </c>
      <c r="G59" s="84">
        <v>8</v>
      </c>
      <c r="H59" s="84">
        <v>30341</v>
      </c>
      <c r="I59" s="84">
        <v>194</v>
      </c>
      <c r="J59" s="84">
        <v>9</v>
      </c>
      <c r="K59" s="84" t="s">
        <v>100</v>
      </c>
      <c r="L59" s="84" t="s">
        <v>135</v>
      </c>
      <c r="M59" s="84">
        <v>4</v>
      </c>
      <c r="N59" s="84">
        <v>1872</v>
      </c>
      <c r="O59" s="84">
        <v>151</v>
      </c>
      <c r="P59" s="84">
        <v>74</v>
      </c>
    </row>
    <row r="60" spans="2:16" x14ac:dyDescent="0.25">
      <c r="B60" s="84" t="s">
        <v>211</v>
      </c>
      <c r="C60" s="84" t="s">
        <v>212</v>
      </c>
      <c r="D60" s="84" t="s">
        <v>108</v>
      </c>
      <c r="E60" s="84">
        <v>3</v>
      </c>
      <c r="F60" s="84">
        <v>4</v>
      </c>
      <c r="G60" s="84">
        <v>12</v>
      </c>
      <c r="H60" s="84">
        <v>29470</v>
      </c>
      <c r="I60" s="84">
        <v>179</v>
      </c>
      <c r="J60" s="84">
        <v>27</v>
      </c>
      <c r="K60" s="84" t="s">
        <v>138</v>
      </c>
      <c r="L60" s="84" t="s">
        <v>114</v>
      </c>
      <c r="M60" s="84">
        <v>2</v>
      </c>
      <c r="N60" s="84">
        <v>288</v>
      </c>
      <c r="O60" s="84">
        <v>153</v>
      </c>
      <c r="P60" s="84">
        <v>64</v>
      </c>
    </row>
    <row r="61" spans="2:16" x14ac:dyDescent="0.25">
      <c r="B61" s="84" t="s">
        <v>213</v>
      </c>
      <c r="C61" s="84" t="s">
        <v>104</v>
      </c>
      <c r="D61" s="84" t="s">
        <v>125</v>
      </c>
      <c r="E61" s="84">
        <v>3</v>
      </c>
      <c r="F61" s="84">
        <v>2</v>
      </c>
      <c r="G61" s="84">
        <v>7</v>
      </c>
      <c r="H61" s="84">
        <v>30716</v>
      </c>
      <c r="I61" s="84">
        <v>186</v>
      </c>
      <c r="J61" s="84">
        <v>25</v>
      </c>
      <c r="K61" s="84" t="s">
        <v>100</v>
      </c>
      <c r="L61" s="84" t="s">
        <v>166</v>
      </c>
      <c r="M61" s="84">
        <v>0</v>
      </c>
      <c r="N61" s="84">
        <v>395</v>
      </c>
      <c r="O61" s="84">
        <v>183</v>
      </c>
      <c r="P61" s="84">
        <v>69</v>
      </c>
    </row>
    <row r="62" spans="2:16" x14ac:dyDescent="0.25">
      <c r="B62" s="84" t="s">
        <v>214</v>
      </c>
      <c r="C62" s="84" t="s">
        <v>193</v>
      </c>
      <c r="D62" s="84" t="s">
        <v>99</v>
      </c>
      <c r="E62" s="84">
        <v>3</v>
      </c>
      <c r="F62" s="84">
        <v>1</v>
      </c>
      <c r="G62" s="84">
        <v>2</v>
      </c>
      <c r="H62" s="84">
        <v>29973</v>
      </c>
      <c r="I62" s="84">
        <v>66</v>
      </c>
      <c r="J62" s="84">
        <v>5</v>
      </c>
      <c r="K62" s="84" t="s">
        <v>138</v>
      </c>
      <c r="L62" s="84" t="s">
        <v>141</v>
      </c>
      <c r="M62" s="84">
        <v>2</v>
      </c>
      <c r="N62" s="84">
        <v>906</v>
      </c>
      <c r="O62" s="84">
        <v>181</v>
      </c>
      <c r="P62" s="84">
        <v>79</v>
      </c>
    </row>
    <row r="63" spans="2:16" x14ac:dyDescent="0.25">
      <c r="B63" s="84" t="s">
        <v>215</v>
      </c>
      <c r="C63" s="84" t="s">
        <v>216</v>
      </c>
      <c r="D63" s="84" t="s">
        <v>108</v>
      </c>
      <c r="E63" s="84">
        <v>3</v>
      </c>
      <c r="F63" s="84">
        <v>1</v>
      </c>
      <c r="G63" s="84">
        <v>5</v>
      </c>
      <c r="H63" s="84">
        <v>29779</v>
      </c>
      <c r="I63" s="84">
        <v>8</v>
      </c>
      <c r="J63" s="84">
        <v>22</v>
      </c>
      <c r="K63" s="84" t="s">
        <v>100</v>
      </c>
      <c r="L63" s="84" t="s">
        <v>166</v>
      </c>
      <c r="M63" s="84">
        <v>4</v>
      </c>
      <c r="N63" s="84">
        <v>1006</v>
      </c>
      <c r="O63" s="84">
        <v>161</v>
      </c>
      <c r="P63" s="84">
        <v>46</v>
      </c>
    </row>
    <row r="64" spans="2:16" x14ac:dyDescent="0.25">
      <c r="B64" s="84" t="s">
        <v>217</v>
      </c>
      <c r="C64" s="84" t="s">
        <v>158</v>
      </c>
      <c r="D64" s="84" t="s">
        <v>99</v>
      </c>
      <c r="E64" s="84">
        <v>2</v>
      </c>
      <c r="F64" s="84">
        <v>2</v>
      </c>
      <c r="G64" s="84">
        <v>8</v>
      </c>
      <c r="H64" s="84">
        <v>30962</v>
      </c>
      <c r="I64" s="84">
        <v>6</v>
      </c>
      <c r="J64" s="84">
        <v>12</v>
      </c>
      <c r="K64" s="84" t="s">
        <v>113</v>
      </c>
      <c r="L64" s="84" t="s">
        <v>101</v>
      </c>
      <c r="M64" s="84">
        <v>1</v>
      </c>
      <c r="N64" s="84">
        <v>1220</v>
      </c>
      <c r="O64" s="84">
        <v>194</v>
      </c>
      <c r="P64" s="84">
        <v>73</v>
      </c>
    </row>
    <row r="65" spans="2:16" x14ac:dyDescent="0.25">
      <c r="B65" s="84" t="s">
        <v>218</v>
      </c>
      <c r="C65" s="84" t="s">
        <v>219</v>
      </c>
      <c r="D65" s="84" t="s">
        <v>99</v>
      </c>
      <c r="E65" s="84">
        <v>2</v>
      </c>
      <c r="F65" s="84">
        <v>2</v>
      </c>
      <c r="G65" s="84">
        <v>1</v>
      </c>
      <c r="H65" s="84">
        <v>30553</v>
      </c>
      <c r="I65" s="84">
        <v>147</v>
      </c>
      <c r="J65" s="84">
        <v>21</v>
      </c>
      <c r="K65" s="84" t="s">
        <v>100</v>
      </c>
      <c r="L65" s="84" t="s">
        <v>128</v>
      </c>
      <c r="M65" s="84">
        <v>2</v>
      </c>
      <c r="N65" s="84">
        <v>1313</v>
      </c>
      <c r="O65" s="84">
        <v>186</v>
      </c>
      <c r="P65" s="84">
        <v>73</v>
      </c>
    </row>
    <row r="66" spans="2:16" x14ac:dyDescent="0.25">
      <c r="B66" s="84" t="s">
        <v>205</v>
      </c>
      <c r="C66" s="84" t="s">
        <v>220</v>
      </c>
      <c r="D66" s="84" t="s">
        <v>125</v>
      </c>
      <c r="E66" s="84">
        <v>3</v>
      </c>
      <c r="F66" s="84">
        <v>1</v>
      </c>
      <c r="G66" s="84">
        <v>13</v>
      </c>
      <c r="H66" s="84">
        <v>30568</v>
      </c>
      <c r="I66" s="84">
        <v>104</v>
      </c>
      <c r="J66" s="84">
        <v>2</v>
      </c>
      <c r="K66" s="84" t="s">
        <v>100</v>
      </c>
      <c r="L66" s="84" t="s">
        <v>101</v>
      </c>
      <c r="M66" s="84">
        <v>1</v>
      </c>
      <c r="N66" s="84">
        <v>1350</v>
      </c>
      <c r="O66" s="84">
        <v>166</v>
      </c>
      <c r="P66" s="84">
        <v>50</v>
      </c>
    </row>
    <row r="67" spans="2:16" x14ac:dyDescent="0.25">
      <c r="B67" s="84" t="s">
        <v>221</v>
      </c>
      <c r="C67" s="84" t="s">
        <v>222</v>
      </c>
      <c r="D67" s="84" t="s">
        <v>108</v>
      </c>
      <c r="E67" s="84">
        <v>1</v>
      </c>
      <c r="F67" s="84">
        <v>2</v>
      </c>
      <c r="G67" s="84">
        <v>8</v>
      </c>
      <c r="H67" s="84">
        <v>30169</v>
      </c>
      <c r="I67" s="84">
        <v>11</v>
      </c>
      <c r="J67" s="84">
        <v>14</v>
      </c>
      <c r="K67" s="84" t="s">
        <v>109</v>
      </c>
      <c r="L67" s="84" t="s">
        <v>128</v>
      </c>
      <c r="M67" s="84">
        <v>3</v>
      </c>
      <c r="N67" s="84">
        <v>1614</v>
      </c>
      <c r="O67" s="84">
        <v>192</v>
      </c>
      <c r="P67" s="84">
        <v>67</v>
      </c>
    </row>
    <row r="68" spans="2:16" x14ac:dyDescent="0.25">
      <c r="B68" s="84" t="s">
        <v>223</v>
      </c>
      <c r="C68" s="84" t="s">
        <v>143</v>
      </c>
      <c r="D68" s="84" t="s">
        <v>99</v>
      </c>
      <c r="E68" s="84">
        <v>3</v>
      </c>
      <c r="F68" s="84">
        <v>2</v>
      </c>
      <c r="G68" s="84">
        <v>9</v>
      </c>
      <c r="H68" s="84">
        <v>30282</v>
      </c>
      <c r="I68" s="84">
        <v>122</v>
      </c>
      <c r="J68" s="84">
        <v>2</v>
      </c>
      <c r="K68" s="84" t="s">
        <v>138</v>
      </c>
      <c r="L68" s="84" t="s">
        <v>128</v>
      </c>
      <c r="M68" s="84">
        <v>1</v>
      </c>
      <c r="N68" s="84">
        <v>1971</v>
      </c>
      <c r="O68" s="84">
        <v>161</v>
      </c>
      <c r="P68" s="84">
        <v>95</v>
      </c>
    </row>
    <row r="69" spans="2:16" x14ac:dyDescent="0.25">
      <c r="B69" s="84" t="s">
        <v>155</v>
      </c>
      <c r="C69" s="84" t="s">
        <v>224</v>
      </c>
      <c r="D69" s="84" t="s">
        <v>108</v>
      </c>
      <c r="E69" s="84">
        <v>3</v>
      </c>
      <c r="F69" s="84">
        <v>2</v>
      </c>
      <c r="G69" s="84">
        <v>3</v>
      </c>
      <c r="H69" s="84">
        <v>30372</v>
      </c>
      <c r="I69" s="84">
        <v>182</v>
      </c>
      <c r="J69" s="84">
        <v>23</v>
      </c>
      <c r="K69" s="84" t="s">
        <v>113</v>
      </c>
      <c r="L69" s="84" t="s">
        <v>166</v>
      </c>
      <c r="M69" s="84">
        <v>3</v>
      </c>
      <c r="N69" s="84">
        <v>412</v>
      </c>
      <c r="O69" s="84">
        <v>180</v>
      </c>
      <c r="P69" s="84">
        <v>80</v>
      </c>
    </row>
    <row r="70" spans="2:16" x14ac:dyDescent="0.25">
      <c r="B70" s="84" t="s">
        <v>225</v>
      </c>
      <c r="C70" s="84" t="s">
        <v>226</v>
      </c>
      <c r="D70" s="84" t="s">
        <v>108</v>
      </c>
      <c r="E70" s="84">
        <v>2</v>
      </c>
      <c r="F70" s="84">
        <v>1</v>
      </c>
      <c r="G70" s="84">
        <v>1</v>
      </c>
      <c r="H70" s="84">
        <v>31048</v>
      </c>
      <c r="I70" s="84">
        <v>113</v>
      </c>
      <c r="J70" s="84">
        <v>28</v>
      </c>
      <c r="K70" s="84" t="s">
        <v>109</v>
      </c>
      <c r="L70" s="84" t="s">
        <v>128</v>
      </c>
      <c r="M70" s="84">
        <v>2</v>
      </c>
      <c r="N70" s="84">
        <v>1353</v>
      </c>
      <c r="O70" s="84">
        <v>174</v>
      </c>
      <c r="P70" s="84">
        <v>47</v>
      </c>
    </row>
    <row r="71" spans="2:16" x14ac:dyDescent="0.25">
      <c r="B71" s="84" t="s">
        <v>227</v>
      </c>
      <c r="C71" s="84" t="s">
        <v>228</v>
      </c>
      <c r="D71" s="84" t="s">
        <v>99</v>
      </c>
      <c r="E71" s="84">
        <v>1</v>
      </c>
      <c r="F71" s="84">
        <v>4</v>
      </c>
      <c r="G71" s="84">
        <v>12</v>
      </c>
      <c r="H71" s="84">
        <v>30453</v>
      </c>
      <c r="I71" s="84">
        <v>162</v>
      </c>
      <c r="J71" s="84">
        <v>0</v>
      </c>
      <c r="K71" s="84" t="s">
        <v>138</v>
      </c>
      <c r="L71" s="84" t="s">
        <v>128</v>
      </c>
      <c r="M71" s="84">
        <v>3</v>
      </c>
      <c r="N71" s="84">
        <v>1372</v>
      </c>
      <c r="O71" s="84">
        <v>178</v>
      </c>
      <c r="P71" s="84">
        <v>88</v>
      </c>
    </row>
    <row r="72" spans="2:16" x14ac:dyDescent="0.25">
      <c r="B72" s="84" t="s">
        <v>199</v>
      </c>
      <c r="C72" s="84" t="s">
        <v>229</v>
      </c>
      <c r="D72" s="84" t="s">
        <v>105</v>
      </c>
      <c r="E72" s="84">
        <v>3</v>
      </c>
      <c r="F72" s="84">
        <v>4</v>
      </c>
      <c r="G72" s="84">
        <v>5</v>
      </c>
      <c r="H72" s="84">
        <v>30603</v>
      </c>
      <c r="I72" s="84">
        <v>134</v>
      </c>
      <c r="J72" s="84">
        <v>1</v>
      </c>
      <c r="K72" s="84" t="s">
        <v>109</v>
      </c>
      <c r="L72" s="84" t="s">
        <v>101</v>
      </c>
      <c r="M72" s="84">
        <v>4</v>
      </c>
      <c r="N72" s="84">
        <v>555</v>
      </c>
      <c r="O72" s="84">
        <v>194</v>
      </c>
      <c r="P72" s="84">
        <v>74</v>
      </c>
    </row>
    <row r="73" spans="2:16" x14ac:dyDescent="0.25">
      <c r="B73" s="84" t="s">
        <v>230</v>
      </c>
      <c r="C73" s="84" t="s">
        <v>231</v>
      </c>
      <c r="D73" s="84" t="s">
        <v>105</v>
      </c>
      <c r="E73" s="84">
        <v>3</v>
      </c>
      <c r="F73" s="84">
        <v>2</v>
      </c>
      <c r="G73" s="84">
        <v>10</v>
      </c>
      <c r="H73" s="84">
        <v>29273</v>
      </c>
      <c r="I73" s="84">
        <v>115</v>
      </c>
      <c r="J73" s="84">
        <v>6</v>
      </c>
      <c r="K73" s="84" t="s">
        <v>109</v>
      </c>
      <c r="L73" s="84" t="s">
        <v>114</v>
      </c>
      <c r="M73" s="84">
        <v>2</v>
      </c>
      <c r="N73" s="84">
        <v>1205</v>
      </c>
      <c r="O73" s="84">
        <v>176</v>
      </c>
      <c r="P73" s="84">
        <v>64</v>
      </c>
    </row>
    <row r="74" spans="2:16" x14ac:dyDescent="0.25">
      <c r="B74" s="84" t="s">
        <v>232</v>
      </c>
      <c r="C74" s="84" t="s">
        <v>233</v>
      </c>
      <c r="D74" s="84" t="s">
        <v>105</v>
      </c>
      <c r="E74" s="84">
        <v>3</v>
      </c>
      <c r="F74" s="84">
        <v>4</v>
      </c>
      <c r="G74" s="84">
        <v>6</v>
      </c>
      <c r="H74" s="84">
        <v>29740</v>
      </c>
      <c r="I74" s="84">
        <v>159</v>
      </c>
      <c r="J74" s="84">
        <v>10</v>
      </c>
      <c r="K74" s="84" t="s">
        <v>100</v>
      </c>
      <c r="L74" s="84" t="s">
        <v>110</v>
      </c>
      <c r="M74" s="84">
        <v>1</v>
      </c>
      <c r="N74" s="84">
        <v>1482</v>
      </c>
      <c r="O74" s="84">
        <v>168</v>
      </c>
      <c r="P74" s="84">
        <v>63</v>
      </c>
    </row>
    <row r="75" spans="2:16" x14ac:dyDescent="0.25">
      <c r="B75" s="84" t="s">
        <v>234</v>
      </c>
      <c r="C75" s="84" t="s">
        <v>158</v>
      </c>
      <c r="D75" s="84" t="s">
        <v>108</v>
      </c>
      <c r="E75" s="84">
        <v>3</v>
      </c>
      <c r="F75" s="84">
        <v>3</v>
      </c>
      <c r="G75" s="84">
        <v>4</v>
      </c>
      <c r="H75" s="84">
        <v>29829</v>
      </c>
      <c r="I75" s="84">
        <v>105</v>
      </c>
      <c r="J75" s="84">
        <v>18</v>
      </c>
      <c r="K75" s="84" t="s">
        <v>100</v>
      </c>
      <c r="L75" s="84" t="s">
        <v>166</v>
      </c>
      <c r="M75" s="84">
        <v>4</v>
      </c>
      <c r="N75" s="84">
        <v>1558</v>
      </c>
      <c r="O75" s="84">
        <v>189</v>
      </c>
      <c r="P75" s="84">
        <v>66</v>
      </c>
    </row>
    <row r="76" spans="2:16" x14ac:dyDescent="0.25">
      <c r="B76" s="84" t="s">
        <v>129</v>
      </c>
      <c r="C76" s="84" t="s">
        <v>235</v>
      </c>
      <c r="D76" s="84" t="s">
        <v>108</v>
      </c>
      <c r="E76" s="84">
        <v>2</v>
      </c>
      <c r="F76" s="84">
        <v>1</v>
      </c>
      <c r="G76" s="84">
        <v>4</v>
      </c>
      <c r="H76" s="84">
        <v>29571</v>
      </c>
      <c r="I76" s="84">
        <v>153</v>
      </c>
      <c r="J76" s="84">
        <v>9</v>
      </c>
      <c r="K76" s="84"/>
      <c r="L76" s="84" t="s">
        <v>110</v>
      </c>
      <c r="M76" s="84">
        <v>1</v>
      </c>
      <c r="N76" s="84">
        <v>339</v>
      </c>
      <c r="O76" s="84">
        <v>191</v>
      </c>
      <c r="P76" s="84">
        <v>62</v>
      </c>
    </row>
    <row r="77" spans="2:16" x14ac:dyDescent="0.25">
      <c r="B77" s="84" t="s">
        <v>178</v>
      </c>
      <c r="C77" s="84" t="s">
        <v>236</v>
      </c>
      <c r="D77" s="84" t="s">
        <v>125</v>
      </c>
      <c r="E77" s="84">
        <v>1</v>
      </c>
      <c r="F77" s="84">
        <v>3</v>
      </c>
      <c r="G77" s="84">
        <v>9</v>
      </c>
      <c r="H77" s="84">
        <v>30453</v>
      </c>
      <c r="I77" s="84">
        <v>44</v>
      </c>
      <c r="J77" s="84">
        <v>2</v>
      </c>
      <c r="K77" s="84" t="s">
        <v>100</v>
      </c>
      <c r="L77" s="84" t="s">
        <v>166</v>
      </c>
      <c r="M77" s="84">
        <v>1</v>
      </c>
      <c r="N77" s="84">
        <v>435</v>
      </c>
      <c r="O77" s="84">
        <v>154</v>
      </c>
      <c r="P77" s="84">
        <v>98</v>
      </c>
    </row>
    <row r="78" spans="2:16" x14ac:dyDescent="0.25">
      <c r="B78" s="84" t="s">
        <v>169</v>
      </c>
      <c r="C78" s="84" t="s">
        <v>216</v>
      </c>
      <c r="D78" s="84" t="s">
        <v>105</v>
      </c>
      <c r="E78" s="84">
        <v>2</v>
      </c>
      <c r="F78" s="84">
        <v>2</v>
      </c>
      <c r="G78" s="84">
        <v>7</v>
      </c>
      <c r="H78" s="84">
        <v>30641</v>
      </c>
      <c r="I78" s="84">
        <v>185</v>
      </c>
      <c r="J78" s="84">
        <v>2</v>
      </c>
      <c r="K78" s="84" t="s">
        <v>109</v>
      </c>
      <c r="L78" s="84" t="s">
        <v>101</v>
      </c>
      <c r="M78" s="84">
        <v>3</v>
      </c>
      <c r="N78" s="84">
        <v>599</v>
      </c>
      <c r="O78" s="84">
        <v>181</v>
      </c>
      <c r="P78" s="84">
        <v>76</v>
      </c>
    </row>
    <row r="79" spans="2:16" x14ac:dyDescent="0.25">
      <c r="B79" s="84" t="s">
        <v>237</v>
      </c>
      <c r="C79" s="84" t="s">
        <v>238</v>
      </c>
      <c r="D79" s="84" t="s">
        <v>99</v>
      </c>
      <c r="E79" s="84">
        <v>3</v>
      </c>
      <c r="F79" s="84">
        <v>4</v>
      </c>
      <c r="G79" s="84">
        <v>2</v>
      </c>
      <c r="H79" s="84">
        <v>30489</v>
      </c>
      <c r="I79" s="84">
        <v>97</v>
      </c>
      <c r="J79" s="84">
        <v>4</v>
      </c>
      <c r="K79" s="84" t="s">
        <v>109</v>
      </c>
      <c r="L79" s="84" t="s">
        <v>114</v>
      </c>
      <c r="M79" s="84">
        <v>4</v>
      </c>
      <c r="N79" s="84">
        <v>625</v>
      </c>
      <c r="O79" s="84">
        <v>176</v>
      </c>
      <c r="P79" s="84">
        <v>75</v>
      </c>
    </row>
    <row r="80" spans="2:16" x14ac:dyDescent="0.25">
      <c r="B80" s="84" t="s">
        <v>239</v>
      </c>
      <c r="C80" s="84" t="s">
        <v>240</v>
      </c>
      <c r="D80" s="84" t="s">
        <v>99</v>
      </c>
      <c r="E80" s="84">
        <v>2</v>
      </c>
      <c r="F80" s="84">
        <v>3</v>
      </c>
      <c r="G80" s="84">
        <v>1</v>
      </c>
      <c r="H80" s="84">
        <v>29743</v>
      </c>
      <c r="I80" s="84">
        <v>128</v>
      </c>
      <c r="J80" s="84">
        <v>25</v>
      </c>
      <c r="K80" s="84" t="s">
        <v>109</v>
      </c>
      <c r="L80" s="84" t="s">
        <v>141</v>
      </c>
      <c r="M80" s="84">
        <v>4</v>
      </c>
      <c r="N80" s="84">
        <v>843</v>
      </c>
      <c r="O80" s="84">
        <v>160</v>
      </c>
      <c r="P80" s="84">
        <v>108</v>
      </c>
    </row>
    <row r="81" spans="2:16" x14ac:dyDescent="0.25">
      <c r="B81" s="84" t="s">
        <v>241</v>
      </c>
      <c r="C81" s="84" t="s">
        <v>212</v>
      </c>
      <c r="D81" s="84" t="s">
        <v>105</v>
      </c>
      <c r="E81" s="84">
        <v>1</v>
      </c>
      <c r="F81" s="84">
        <v>3</v>
      </c>
      <c r="G81" s="84">
        <v>5</v>
      </c>
      <c r="H81" s="84">
        <v>30698</v>
      </c>
      <c r="I81" s="84">
        <v>181</v>
      </c>
      <c r="J81" s="84">
        <v>4</v>
      </c>
      <c r="K81" s="84" t="s">
        <v>100</v>
      </c>
      <c r="L81" s="84" t="s">
        <v>110</v>
      </c>
      <c r="M81" s="84">
        <v>1</v>
      </c>
      <c r="N81" s="84">
        <v>868</v>
      </c>
      <c r="O81" s="84">
        <v>154</v>
      </c>
      <c r="P81" s="84">
        <v>90</v>
      </c>
    </row>
    <row r="82" spans="2:16" x14ac:dyDescent="0.25">
      <c r="B82" s="84" t="s">
        <v>242</v>
      </c>
      <c r="C82" s="84" t="s">
        <v>243</v>
      </c>
      <c r="D82" s="84" t="s">
        <v>108</v>
      </c>
      <c r="E82" s="84">
        <v>1</v>
      </c>
      <c r="F82" s="84">
        <v>4</v>
      </c>
      <c r="G82" s="84">
        <v>7</v>
      </c>
      <c r="H82" s="84">
        <v>29514</v>
      </c>
      <c r="I82" s="84">
        <v>131</v>
      </c>
      <c r="J82" s="84">
        <v>5</v>
      </c>
      <c r="K82" s="84" t="s">
        <v>100</v>
      </c>
      <c r="L82" s="84" t="s">
        <v>128</v>
      </c>
      <c r="M82" s="84">
        <v>0</v>
      </c>
      <c r="N82" s="84">
        <v>961</v>
      </c>
      <c r="O82" s="84">
        <v>192</v>
      </c>
      <c r="P82" s="84">
        <v>84</v>
      </c>
    </row>
    <row r="83" spans="2:16" x14ac:dyDescent="0.25">
      <c r="B83" s="84" t="s">
        <v>136</v>
      </c>
      <c r="C83" s="84" t="s">
        <v>151</v>
      </c>
      <c r="D83" s="84" t="s">
        <v>108</v>
      </c>
      <c r="E83" s="84">
        <v>1</v>
      </c>
      <c r="F83" s="84">
        <v>4</v>
      </c>
      <c r="G83" s="84">
        <v>1</v>
      </c>
      <c r="H83" s="84">
        <v>29904</v>
      </c>
      <c r="I83" s="84">
        <v>174</v>
      </c>
      <c r="J83" s="84">
        <v>4</v>
      </c>
      <c r="K83" s="84" t="s">
        <v>109</v>
      </c>
      <c r="L83" s="84" t="s">
        <v>114</v>
      </c>
      <c r="M83" s="84">
        <v>3</v>
      </c>
      <c r="N83" s="84">
        <v>1106</v>
      </c>
      <c r="O83" s="84">
        <v>165</v>
      </c>
      <c r="P83" s="84">
        <v>48</v>
      </c>
    </row>
    <row r="84" spans="2:16" x14ac:dyDescent="0.25">
      <c r="B84" s="84" t="s">
        <v>244</v>
      </c>
      <c r="C84" s="84" t="s">
        <v>208</v>
      </c>
      <c r="D84" s="84" t="s">
        <v>99</v>
      </c>
      <c r="E84" s="84">
        <v>2</v>
      </c>
      <c r="F84" s="84">
        <v>1</v>
      </c>
      <c r="G84" s="84">
        <v>7</v>
      </c>
      <c r="H84" s="84">
        <v>30659</v>
      </c>
      <c r="I84" s="84">
        <v>109</v>
      </c>
      <c r="J84" s="84">
        <v>18</v>
      </c>
      <c r="K84" s="84" t="s">
        <v>100</v>
      </c>
      <c r="L84" s="84" t="s">
        <v>110</v>
      </c>
      <c r="M84" s="84">
        <v>0</v>
      </c>
      <c r="N84" s="84">
        <v>1228</v>
      </c>
      <c r="O84" s="84">
        <v>151</v>
      </c>
      <c r="P84" s="84">
        <v>46</v>
      </c>
    </row>
    <row r="85" spans="2:16" x14ac:dyDescent="0.25">
      <c r="B85" s="84" t="s">
        <v>245</v>
      </c>
      <c r="C85" s="84" t="s">
        <v>246</v>
      </c>
      <c r="D85" s="84" t="s">
        <v>105</v>
      </c>
      <c r="E85" s="84">
        <v>1</v>
      </c>
      <c r="F85" s="84">
        <v>3</v>
      </c>
      <c r="G85" s="84">
        <v>0</v>
      </c>
      <c r="H85" s="84">
        <v>30760</v>
      </c>
      <c r="I85" s="84">
        <v>27</v>
      </c>
      <c r="J85" s="84">
        <v>9</v>
      </c>
      <c r="K85" s="84" t="s">
        <v>100</v>
      </c>
      <c r="L85" s="84" t="s">
        <v>110</v>
      </c>
      <c r="M85" s="84">
        <v>0</v>
      </c>
      <c r="N85" s="84">
        <v>1454</v>
      </c>
      <c r="O85" s="84">
        <v>181</v>
      </c>
      <c r="P85" s="84">
        <v>92</v>
      </c>
    </row>
    <row r="86" spans="2:16" x14ac:dyDescent="0.25">
      <c r="B86" s="84" t="s">
        <v>225</v>
      </c>
      <c r="C86" s="84" t="s">
        <v>247</v>
      </c>
      <c r="D86" s="84" t="s">
        <v>108</v>
      </c>
      <c r="E86" s="84">
        <v>1</v>
      </c>
      <c r="F86" s="84">
        <v>4</v>
      </c>
      <c r="G86" s="84">
        <v>9</v>
      </c>
      <c r="H86" s="84">
        <v>30951</v>
      </c>
      <c r="I86" s="84">
        <v>30</v>
      </c>
      <c r="J86" s="84">
        <v>29</v>
      </c>
      <c r="K86" s="84" t="s">
        <v>138</v>
      </c>
      <c r="L86" s="84" t="s">
        <v>128</v>
      </c>
      <c r="M86" s="84">
        <v>3</v>
      </c>
      <c r="N86" s="84">
        <v>1466</v>
      </c>
      <c r="O86" s="84">
        <v>161</v>
      </c>
      <c r="P86" s="84">
        <v>45</v>
      </c>
    </row>
    <row r="87" spans="2:16" x14ac:dyDescent="0.25">
      <c r="B87" s="84" t="s">
        <v>248</v>
      </c>
      <c r="C87" s="84" t="s">
        <v>200</v>
      </c>
      <c r="D87" s="84" t="s">
        <v>99</v>
      </c>
      <c r="E87" s="84">
        <v>1</v>
      </c>
      <c r="F87" s="84">
        <v>3</v>
      </c>
      <c r="G87" s="84">
        <v>9</v>
      </c>
      <c r="H87" s="84">
        <v>30195</v>
      </c>
      <c r="I87" s="84">
        <v>198</v>
      </c>
      <c r="J87" s="84">
        <v>5</v>
      </c>
      <c r="K87" s="84" t="s">
        <v>109</v>
      </c>
      <c r="L87" s="84" t="s">
        <v>166</v>
      </c>
      <c r="M87" s="84">
        <v>3</v>
      </c>
      <c r="N87" s="84">
        <v>1471</v>
      </c>
      <c r="O87" s="84">
        <v>188</v>
      </c>
      <c r="P87" s="84">
        <v>93</v>
      </c>
    </row>
    <row r="88" spans="2:16" x14ac:dyDescent="0.25">
      <c r="B88" s="84" t="s">
        <v>189</v>
      </c>
      <c r="C88" s="84" t="s">
        <v>249</v>
      </c>
      <c r="D88" s="84" t="s">
        <v>105</v>
      </c>
      <c r="E88" s="84">
        <v>1</v>
      </c>
      <c r="F88" s="84">
        <v>4</v>
      </c>
      <c r="G88" s="84">
        <v>2</v>
      </c>
      <c r="H88" s="84">
        <v>30884</v>
      </c>
      <c r="I88" s="84">
        <v>80</v>
      </c>
      <c r="J88" s="84">
        <v>21</v>
      </c>
      <c r="K88" s="84" t="s">
        <v>109</v>
      </c>
      <c r="L88" s="84" t="s">
        <v>141</v>
      </c>
      <c r="M88" s="84">
        <v>2</v>
      </c>
      <c r="N88" s="84">
        <v>1626</v>
      </c>
      <c r="O88" s="84">
        <v>155</v>
      </c>
      <c r="P88" s="84">
        <v>85</v>
      </c>
    </row>
    <row r="89" spans="2:16" x14ac:dyDescent="0.25">
      <c r="B89" s="84" t="s">
        <v>250</v>
      </c>
      <c r="C89" s="84" t="s">
        <v>236</v>
      </c>
      <c r="D89" s="84" t="s">
        <v>125</v>
      </c>
      <c r="E89" s="84">
        <v>2</v>
      </c>
      <c r="F89" s="84">
        <v>4</v>
      </c>
      <c r="G89" s="84">
        <v>5</v>
      </c>
      <c r="H89" s="84">
        <v>30367</v>
      </c>
      <c r="I89" s="84">
        <v>53</v>
      </c>
      <c r="J89" s="84">
        <v>4</v>
      </c>
      <c r="K89" s="84" t="s">
        <v>100</v>
      </c>
      <c r="L89" s="84" t="s">
        <v>166</v>
      </c>
      <c r="M89" s="84">
        <v>3</v>
      </c>
      <c r="N89" s="84">
        <v>1709</v>
      </c>
      <c r="O89" s="84">
        <v>192</v>
      </c>
      <c r="P89" s="84">
        <v>90</v>
      </c>
    </row>
    <row r="90" spans="2:16" x14ac:dyDescent="0.25">
      <c r="B90" s="84" t="s">
        <v>115</v>
      </c>
      <c r="C90" s="84" t="s">
        <v>154</v>
      </c>
      <c r="D90" s="84" t="s">
        <v>108</v>
      </c>
      <c r="E90" s="84">
        <v>3</v>
      </c>
      <c r="F90" s="84">
        <v>1</v>
      </c>
      <c r="G90" s="84">
        <v>8</v>
      </c>
      <c r="H90" s="84">
        <v>30862</v>
      </c>
      <c r="I90" s="84">
        <v>80</v>
      </c>
      <c r="J90" s="84">
        <v>17</v>
      </c>
      <c r="K90" s="84" t="s">
        <v>109</v>
      </c>
      <c r="L90" s="84" t="s">
        <v>141</v>
      </c>
      <c r="M90" s="84">
        <v>1</v>
      </c>
      <c r="N90" s="84">
        <v>1743</v>
      </c>
      <c r="O90" s="84">
        <v>188</v>
      </c>
      <c r="P90" s="84">
        <v>108</v>
      </c>
    </row>
    <row r="91" spans="2:16" x14ac:dyDescent="0.25">
      <c r="B91" s="84" t="s">
        <v>251</v>
      </c>
      <c r="C91" s="84" t="s">
        <v>252</v>
      </c>
      <c r="D91" s="84" t="s">
        <v>125</v>
      </c>
      <c r="E91" s="84">
        <v>2</v>
      </c>
      <c r="F91" s="84">
        <v>2</v>
      </c>
      <c r="G91" s="84">
        <v>0</v>
      </c>
      <c r="H91" s="84">
        <v>30465</v>
      </c>
      <c r="I91" s="84">
        <v>143</v>
      </c>
      <c r="J91" s="84">
        <v>10</v>
      </c>
      <c r="K91" s="84" t="s">
        <v>113</v>
      </c>
      <c r="L91" s="84" t="s">
        <v>166</v>
      </c>
      <c r="M91" s="84">
        <v>3</v>
      </c>
      <c r="N91" s="84">
        <v>1782</v>
      </c>
      <c r="O91" s="84">
        <v>174</v>
      </c>
      <c r="P91" s="84">
        <v>97</v>
      </c>
    </row>
    <row r="92" spans="2:16" x14ac:dyDescent="0.25">
      <c r="B92" s="84" t="s">
        <v>245</v>
      </c>
      <c r="C92" s="84" t="s">
        <v>253</v>
      </c>
      <c r="D92" s="84" t="s">
        <v>105</v>
      </c>
      <c r="E92" s="84">
        <v>2</v>
      </c>
      <c r="F92" s="84">
        <v>2</v>
      </c>
      <c r="G92" s="84">
        <v>6</v>
      </c>
      <c r="H92" s="84">
        <v>29819</v>
      </c>
      <c r="I92" s="84">
        <v>118</v>
      </c>
      <c r="J92" s="84">
        <v>27</v>
      </c>
      <c r="K92" s="84" t="s">
        <v>100</v>
      </c>
      <c r="L92" s="84" t="s">
        <v>135</v>
      </c>
      <c r="M92" s="84">
        <v>1</v>
      </c>
      <c r="N92" s="84">
        <v>1812</v>
      </c>
      <c r="O92" s="84">
        <v>160</v>
      </c>
      <c r="P92" s="84">
        <v>100</v>
      </c>
    </row>
    <row r="93" spans="2:16" x14ac:dyDescent="0.25">
      <c r="B93" s="84" t="s">
        <v>119</v>
      </c>
      <c r="C93" s="84" t="s">
        <v>254</v>
      </c>
      <c r="D93" s="84" t="s">
        <v>99</v>
      </c>
      <c r="E93" s="84">
        <v>1</v>
      </c>
      <c r="F93" s="84">
        <v>4</v>
      </c>
      <c r="G93" s="84">
        <v>2</v>
      </c>
      <c r="H93" s="84">
        <v>29865</v>
      </c>
      <c r="I93" s="84">
        <v>83</v>
      </c>
      <c r="J93" s="84">
        <v>6</v>
      </c>
      <c r="K93" s="84" t="s">
        <v>109</v>
      </c>
      <c r="L93" s="84" t="s">
        <v>110</v>
      </c>
      <c r="M93" s="84">
        <v>4</v>
      </c>
      <c r="N93" s="84">
        <v>1822</v>
      </c>
      <c r="O93" s="84">
        <v>161</v>
      </c>
      <c r="P93" s="84">
        <v>58</v>
      </c>
    </row>
    <row r="94" spans="2:16" x14ac:dyDescent="0.25">
      <c r="B94" s="84" t="s">
        <v>234</v>
      </c>
      <c r="C94" s="84" t="s">
        <v>255</v>
      </c>
      <c r="D94" s="84" t="s">
        <v>108</v>
      </c>
      <c r="E94" s="84">
        <v>3</v>
      </c>
      <c r="F94" s="84">
        <v>2</v>
      </c>
      <c r="G94" s="84">
        <v>3</v>
      </c>
      <c r="H94" s="84">
        <v>30195</v>
      </c>
      <c r="I94" s="84">
        <v>126</v>
      </c>
      <c r="J94" s="84">
        <v>25</v>
      </c>
      <c r="K94" s="84" t="s">
        <v>100</v>
      </c>
      <c r="L94" s="84" t="s">
        <v>128</v>
      </c>
      <c r="M94" s="84">
        <v>1</v>
      </c>
      <c r="N94" s="84">
        <v>127</v>
      </c>
      <c r="O94" s="84">
        <v>151</v>
      </c>
      <c r="P94" s="84">
        <v>50</v>
      </c>
    </row>
    <row r="95" spans="2:16" x14ac:dyDescent="0.25">
      <c r="B95" s="84" t="s">
        <v>162</v>
      </c>
      <c r="C95" s="84" t="s">
        <v>256</v>
      </c>
      <c r="D95" s="84" t="s">
        <v>99</v>
      </c>
      <c r="E95" s="84">
        <v>1</v>
      </c>
      <c r="F95" s="84">
        <v>1</v>
      </c>
      <c r="G95" s="84">
        <v>5</v>
      </c>
      <c r="H95" s="84">
        <v>29728</v>
      </c>
      <c r="I95" s="84">
        <v>29</v>
      </c>
      <c r="J95" s="84">
        <v>0</v>
      </c>
      <c r="K95" s="84" t="s">
        <v>113</v>
      </c>
      <c r="L95" s="84" t="s">
        <v>135</v>
      </c>
      <c r="M95" s="84">
        <v>2</v>
      </c>
      <c r="N95" s="84">
        <v>233</v>
      </c>
      <c r="O95" s="84">
        <v>154</v>
      </c>
      <c r="P95" s="84">
        <v>100</v>
      </c>
    </row>
    <row r="96" spans="2:16" x14ac:dyDescent="0.25">
      <c r="B96" s="84" t="s">
        <v>257</v>
      </c>
      <c r="C96" s="84" t="s">
        <v>258</v>
      </c>
      <c r="D96" s="84" t="s">
        <v>99</v>
      </c>
      <c r="E96" s="84">
        <v>3</v>
      </c>
      <c r="F96" s="84">
        <v>1</v>
      </c>
      <c r="G96" s="84">
        <v>8</v>
      </c>
      <c r="H96" s="84">
        <v>30670</v>
      </c>
      <c r="I96" s="84">
        <v>152</v>
      </c>
      <c r="J96" s="84">
        <v>24</v>
      </c>
      <c r="K96" s="84" t="s">
        <v>100</v>
      </c>
      <c r="L96" s="84" t="s">
        <v>135</v>
      </c>
      <c r="M96" s="84">
        <v>0</v>
      </c>
      <c r="N96" s="84">
        <v>261</v>
      </c>
      <c r="O96" s="84">
        <v>184</v>
      </c>
      <c r="P96" s="84">
        <v>106</v>
      </c>
    </row>
    <row r="97" spans="2:16" x14ac:dyDescent="0.25">
      <c r="B97" s="84" t="s">
        <v>259</v>
      </c>
      <c r="C97" s="84" t="s">
        <v>226</v>
      </c>
      <c r="D97" s="84" t="s">
        <v>105</v>
      </c>
      <c r="E97" s="84">
        <v>3</v>
      </c>
      <c r="F97" s="84">
        <v>3</v>
      </c>
      <c r="G97" s="84">
        <v>10</v>
      </c>
      <c r="H97" s="84">
        <v>29891</v>
      </c>
      <c r="I97" s="84">
        <v>64</v>
      </c>
      <c r="J97" s="84">
        <v>7</v>
      </c>
      <c r="K97" s="84" t="s">
        <v>113</v>
      </c>
      <c r="L97" s="84" t="s">
        <v>166</v>
      </c>
      <c r="M97" s="84">
        <v>0</v>
      </c>
      <c r="N97" s="84">
        <v>347</v>
      </c>
      <c r="O97" s="84">
        <v>172</v>
      </c>
      <c r="P97" s="84">
        <v>81</v>
      </c>
    </row>
    <row r="98" spans="2:16" x14ac:dyDescent="0.25">
      <c r="B98" s="84" t="s">
        <v>260</v>
      </c>
      <c r="C98" s="84" t="s">
        <v>261</v>
      </c>
      <c r="D98" s="84" t="s">
        <v>99</v>
      </c>
      <c r="E98" s="84">
        <v>3</v>
      </c>
      <c r="F98" s="84">
        <v>2</v>
      </c>
      <c r="G98" s="84">
        <v>1</v>
      </c>
      <c r="H98" s="84">
        <v>30100</v>
      </c>
      <c r="I98" s="84">
        <v>128</v>
      </c>
      <c r="J98" s="84">
        <v>21</v>
      </c>
      <c r="K98" s="84" t="s">
        <v>100</v>
      </c>
      <c r="L98" s="84" t="s">
        <v>110</v>
      </c>
      <c r="M98" s="84">
        <v>2</v>
      </c>
      <c r="N98" s="84">
        <v>397</v>
      </c>
      <c r="O98" s="84">
        <v>156</v>
      </c>
      <c r="P98" s="84">
        <v>74</v>
      </c>
    </row>
    <row r="99" spans="2:16" x14ac:dyDescent="0.25">
      <c r="B99" s="84" t="s">
        <v>262</v>
      </c>
      <c r="C99" s="84" t="s">
        <v>263</v>
      </c>
      <c r="D99" s="84" t="s">
        <v>125</v>
      </c>
      <c r="E99" s="84">
        <v>3</v>
      </c>
      <c r="F99" s="84">
        <v>4</v>
      </c>
      <c r="G99" s="84">
        <v>1</v>
      </c>
      <c r="H99" s="84">
        <v>29315</v>
      </c>
      <c r="I99" s="84">
        <v>16</v>
      </c>
      <c r="J99" s="84">
        <v>21</v>
      </c>
      <c r="K99" s="84" t="s">
        <v>100</v>
      </c>
      <c r="L99" s="84" t="s">
        <v>101</v>
      </c>
      <c r="M99" s="84">
        <v>0</v>
      </c>
      <c r="N99" s="84">
        <v>433</v>
      </c>
      <c r="O99" s="84">
        <v>180</v>
      </c>
      <c r="P99" s="84">
        <v>70</v>
      </c>
    </row>
    <row r="100" spans="2:16" x14ac:dyDescent="0.25">
      <c r="B100" s="84" t="s">
        <v>242</v>
      </c>
      <c r="C100" s="84" t="s">
        <v>264</v>
      </c>
      <c r="D100" s="84" t="s">
        <v>108</v>
      </c>
      <c r="E100" s="84">
        <v>1</v>
      </c>
      <c r="F100" s="84">
        <v>4</v>
      </c>
      <c r="G100" s="84">
        <v>8</v>
      </c>
      <c r="H100" s="84">
        <v>29432</v>
      </c>
      <c r="I100" s="84">
        <v>179</v>
      </c>
      <c r="J100" s="84">
        <v>22</v>
      </c>
      <c r="K100" s="84" t="s">
        <v>138</v>
      </c>
      <c r="L100" s="84" t="s">
        <v>141</v>
      </c>
      <c r="M100" s="84">
        <v>3</v>
      </c>
      <c r="N100" s="84">
        <v>542</v>
      </c>
      <c r="O100" s="84">
        <v>177</v>
      </c>
      <c r="P100" s="84">
        <v>52</v>
      </c>
    </row>
    <row r="101" spans="2:16" x14ac:dyDescent="0.25">
      <c r="B101" s="84" t="s">
        <v>218</v>
      </c>
      <c r="C101" s="84" t="s">
        <v>197</v>
      </c>
      <c r="D101" s="84" t="s">
        <v>125</v>
      </c>
      <c r="E101" s="84">
        <v>3</v>
      </c>
      <c r="F101" s="84">
        <v>1</v>
      </c>
      <c r="G101" s="84">
        <v>2</v>
      </c>
      <c r="H101" s="84">
        <v>30231</v>
      </c>
      <c r="I101" s="84">
        <v>49</v>
      </c>
      <c r="J101" s="84">
        <v>26</v>
      </c>
      <c r="K101" s="84" t="s">
        <v>100</v>
      </c>
      <c r="L101" s="84" t="s">
        <v>110</v>
      </c>
      <c r="M101" s="84">
        <v>3</v>
      </c>
      <c r="N101" s="84">
        <v>623</v>
      </c>
      <c r="O101" s="84">
        <v>194</v>
      </c>
      <c r="P101" s="84">
        <v>52</v>
      </c>
    </row>
    <row r="102" spans="2:16" x14ac:dyDescent="0.25">
      <c r="B102" s="84" t="s">
        <v>265</v>
      </c>
      <c r="C102" s="84" t="s">
        <v>266</v>
      </c>
      <c r="D102" s="84" t="s">
        <v>125</v>
      </c>
      <c r="E102" s="84">
        <v>2</v>
      </c>
      <c r="F102" s="84">
        <v>2</v>
      </c>
      <c r="G102" s="84">
        <v>3</v>
      </c>
      <c r="H102" s="84">
        <v>31026</v>
      </c>
      <c r="I102" s="84">
        <v>43</v>
      </c>
      <c r="J102" s="84">
        <v>9</v>
      </c>
      <c r="K102" s="84" t="s">
        <v>113</v>
      </c>
      <c r="L102" s="84" t="s">
        <v>135</v>
      </c>
      <c r="M102" s="84">
        <v>2</v>
      </c>
      <c r="N102" s="84">
        <v>788</v>
      </c>
      <c r="O102" s="84">
        <v>150</v>
      </c>
      <c r="P102" s="84">
        <v>56</v>
      </c>
    </row>
    <row r="103" spans="2:16" x14ac:dyDescent="0.25">
      <c r="B103" s="84" t="s">
        <v>146</v>
      </c>
      <c r="C103" s="84" t="s">
        <v>195</v>
      </c>
      <c r="D103" s="84" t="s">
        <v>105</v>
      </c>
      <c r="E103" s="84">
        <v>2</v>
      </c>
      <c r="F103" s="84">
        <v>4</v>
      </c>
      <c r="G103" s="84">
        <v>5</v>
      </c>
      <c r="H103" s="84">
        <v>29268</v>
      </c>
      <c r="I103" s="84">
        <v>4</v>
      </c>
      <c r="J103" s="84">
        <v>14</v>
      </c>
      <c r="K103" s="84" t="s">
        <v>113</v>
      </c>
      <c r="L103" s="84" t="s">
        <v>128</v>
      </c>
      <c r="M103" s="84">
        <v>1</v>
      </c>
      <c r="N103" s="84">
        <v>838</v>
      </c>
      <c r="O103" s="84">
        <v>175</v>
      </c>
      <c r="P103" s="84">
        <v>109</v>
      </c>
    </row>
    <row r="104" spans="2:16" x14ac:dyDescent="0.25">
      <c r="B104" s="84" t="s">
        <v>159</v>
      </c>
      <c r="C104" s="84" t="s">
        <v>252</v>
      </c>
      <c r="D104" s="84" t="s">
        <v>105</v>
      </c>
      <c r="E104" s="84">
        <v>2</v>
      </c>
      <c r="F104" s="84">
        <v>1</v>
      </c>
      <c r="G104" s="84">
        <v>9</v>
      </c>
      <c r="H104" s="84">
        <v>30753</v>
      </c>
      <c r="I104" s="84">
        <v>169</v>
      </c>
      <c r="J104" s="84">
        <v>29</v>
      </c>
      <c r="K104" s="84"/>
      <c r="L104" s="84" t="s">
        <v>101</v>
      </c>
      <c r="M104" s="84">
        <v>2</v>
      </c>
      <c r="N104" s="84">
        <v>1019</v>
      </c>
      <c r="O104" s="84">
        <v>168</v>
      </c>
      <c r="P104" s="84">
        <v>86</v>
      </c>
    </row>
    <row r="105" spans="2:16" x14ac:dyDescent="0.25">
      <c r="B105" s="84" t="s">
        <v>267</v>
      </c>
      <c r="C105" s="84" t="s">
        <v>193</v>
      </c>
      <c r="D105" s="84" t="s">
        <v>125</v>
      </c>
      <c r="E105" s="84">
        <v>2</v>
      </c>
      <c r="F105" s="84">
        <v>1</v>
      </c>
      <c r="G105" s="84">
        <v>6</v>
      </c>
      <c r="H105" s="84">
        <v>29442</v>
      </c>
      <c r="I105" s="84">
        <v>106</v>
      </c>
      <c r="J105" s="84">
        <v>28</v>
      </c>
      <c r="K105" s="84"/>
      <c r="L105" s="84" t="s">
        <v>128</v>
      </c>
      <c r="M105" s="84">
        <v>4</v>
      </c>
      <c r="N105" s="84">
        <v>1059</v>
      </c>
      <c r="O105" s="84">
        <v>153</v>
      </c>
      <c r="P105" s="84">
        <v>106</v>
      </c>
    </row>
    <row r="106" spans="2:16" x14ac:dyDescent="0.25">
      <c r="B106" s="84" t="s">
        <v>153</v>
      </c>
      <c r="C106" s="84" t="s">
        <v>268</v>
      </c>
      <c r="D106" s="84" t="s">
        <v>125</v>
      </c>
      <c r="E106" s="84">
        <v>1</v>
      </c>
      <c r="F106" s="84">
        <v>2</v>
      </c>
      <c r="G106" s="84">
        <v>0</v>
      </c>
      <c r="H106" s="84">
        <v>29514</v>
      </c>
      <c r="I106" s="84">
        <v>167</v>
      </c>
      <c r="J106" s="84">
        <v>10</v>
      </c>
      <c r="K106" s="84" t="s">
        <v>100</v>
      </c>
      <c r="L106" s="84" t="s">
        <v>110</v>
      </c>
      <c r="M106" s="84">
        <v>1</v>
      </c>
      <c r="N106" s="84">
        <v>1170</v>
      </c>
      <c r="O106" s="84">
        <v>170</v>
      </c>
      <c r="P106" s="84">
        <v>97</v>
      </c>
    </row>
    <row r="107" spans="2:16" x14ac:dyDescent="0.25">
      <c r="B107" s="84" t="s">
        <v>269</v>
      </c>
      <c r="C107" s="84" t="s">
        <v>270</v>
      </c>
      <c r="D107" s="84" t="s">
        <v>105</v>
      </c>
      <c r="E107" s="84">
        <v>1</v>
      </c>
      <c r="F107" s="84">
        <v>2</v>
      </c>
      <c r="G107" s="84">
        <v>7</v>
      </c>
      <c r="H107" s="84">
        <v>30794</v>
      </c>
      <c r="I107" s="84">
        <v>188</v>
      </c>
      <c r="J107" s="84">
        <v>4</v>
      </c>
      <c r="K107" s="84" t="s">
        <v>113</v>
      </c>
      <c r="L107" s="84" t="s">
        <v>166</v>
      </c>
      <c r="M107" s="84">
        <v>1</v>
      </c>
      <c r="N107" s="84">
        <v>1218</v>
      </c>
      <c r="O107" s="84">
        <v>173</v>
      </c>
      <c r="P107" s="84">
        <v>57</v>
      </c>
    </row>
    <row r="108" spans="2:16" x14ac:dyDescent="0.25">
      <c r="B108" s="84" t="s">
        <v>162</v>
      </c>
      <c r="C108" s="84" t="s">
        <v>206</v>
      </c>
      <c r="D108" s="84" t="s">
        <v>125</v>
      </c>
      <c r="E108" s="84">
        <v>2</v>
      </c>
      <c r="F108" s="84">
        <v>1</v>
      </c>
      <c r="G108" s="84">
        <v>5</v>
      </c>
      <c r="H108" s="84">
        <v>30095</v>
      </c>
      <c r="I108" s="84">
        <v>187</v>
      </c>
      <c r="J108" s="84">
        <v>28</v>
      </c>
      <c r="K108" s="84" t="s">
        <v>113</v>
      </c>
      <c r="L108" s="84" t="s">
        <v>166</v>
      </c>
      <c r="M108" s="84">
        <v>3</v>
      </c>
      <c r="N108" s="84">
        <v>1246</v>
      </c>
      <c r="O108" s="84">
        <v>181</v>
      </c>
      <c r="P108" s="84">
        <v>54</v>
      </c>
    </row>
    <row r="109" spans="2:16" x14ac:dyDescent="0.25">
      <c r="B109" s="84" t="s">
        <v>271</v>
      </c>
      <c r="C109" s="84" t="s">
        <v>272</v>
      </c>
      <c r="D109" s="84" t="s">
        <v>108</v>
      </c>
      <c r="E109" s="84">
        <v>2</v>
      </c>
      <c r="F109" s="84">
        <v>4</v>
      </c>
      <c r="G109" s="84">
        <v>4</v>
      </c>
      <c r="H109" s="84">
        <v>29477</v>
      </c>
      <c r="I109" s="84">
        <v>142</v>
      </c>
      <c r="J109" s="84">
        <v>15</v>
      </c>
      <c r="K109" s="84" t="s">
        <v>138</v>
      </c>
      <c r="L109" s="84" t="s">
        <v>110</v>
      </c>
      <c r="M109" s="84">
        <v>3</v>
      </c>
      <c r="N109" s="84">
        <v>1314</v>
      </c>
      <c r="O109" s="84">
        <v>155</v>
      </c>
      <c r="P109" s="84">
        <v>86</v>
      </c>
    </row>
    <row r="110" spans="2:16" x14ac:dyDescent="0.25">
      <c r="B110" s="84" t="s">
        <v>273</v>
      </c>
      <c r="C110" s="84" t="s">
        <v>272</v>
      </c>
      <c r="D110" s="84" t="s">
        <v>108</v>
      </c>
      <c r="E110" s="84">
        <v>2</v>
      </c>
      <c r="F110" s="84">
        <v>3</v>
      </c>
      <c r="G110" s="84">
        <v>10</v>
      </c>
      <c r="H110" s="84">
        <v>30421</v>
      </c>
      <c r="I110" s="84">
        <v>16</v>
      </c>
      <c r="J110" s="84">
        <v>9</v>
      </c>
      <c r="K110" s="84" t="s">
        <v>109</v>
      </c>
      <c r="L110" s="84" t="s">
        <v>128</v>
      </c>
      <c r="M110" s="84">
        <v>3</v>
      </c>
      <c r="N110" s="84">
        <v>1388</v>
      </c>
      <c r="O110" s="84">
        <v>171</v>
      </c>
      <c r="P110" s="84">
        <v>75</v>
      </c>
    </row>
    <row r="111" spans="2:16" x14ac:dyDescent="0.25">
      <c r="B111" s="84" t="s">
        <v>153</v>
      </c>
      <c r="C111" s="84" t="s">
        <v>274</v>
      </c>
      <c r="D111" s="84" t="s">
        <v>105</v>
      </c>
      <c r="E111" s="84">
        <v>2</v>
      </c>
      <c r="F111" s="84">
        <v>4</v>
      </c>
      <c r="G111" s="84">
        <v>3</v>
      </c>
      <c r="H111" s="84">
        <v>29592</v>
      </c>
      <c r="I111" s="84">
        <v>58</v>
      </c>
      <c r="J111" s="84">
        <v>1</v>
      </c>
      <c r="K111" s="84" t="s">
        <v>138</v>
      </c>
      <c r="L111" s="84" t="s">
        <v>110</v>
      </c>
      <c r="M111" s="84">
        <v>4</v>
      </c>
      <c r="N111" s="84">
        <v>1410</v>
      </c>
      <c r="O111" s="84">
        <v>175</v>
      </c>
      <c r="P111" s="84">
        <v>93</v>
      </c>
    </row>
    <row r="112" spans="2:16" x14ac:dyDescent="0.25">
      <c r="B112" s="84" t="s">
        <v>136</v>
      </c>
      <c r="C112" s="84" t="s">
        <v>275</v>
      </c>
      <c r="D112" s="84" t="s">
        <v>125</v>
      </c>
      <c r="E112" s="84">
        <v>2</v>
      </c>
      <c r="F112" s="84">
        <v>2</v>
      </c>
      <c r="G112" s="84">
        <v>6</v>
      </c>
      <c r="H112" s="84">
        <v>30845</v>
      </c>
      <c r="I112" s="84">
        <v>136</v>
      </c>
      <c r="J112" s="84">
        <v>6</v>
      </c>
      <c r="K112" s="84" t="s">
        <v>138</v>
      </c>
      <c r="L112" s="84" t="s">
        <v>141</v>
      </c>
      <c r="M112" s="84">
        <v>0</v>
      </c>
      <c r="N112" s="84">
        <v>1474</v>
      </c>
      <c r="O112" s="84">
        <v>185</v>
      </c>
      <c r="P112" s="84">
        <v>80</v>
      </c>
    </row>
    <row r="113" spans="2:16" x14ac:dyDescent="0.25">
      <c r="B113" s="84" t="s">
        <v>234</v>
      </c>
      <c r="C113" s="84" t="s">
        <v>276</v>
      </c>
      <c r="D113" s="84" t="s">
        <v>108</v>
      </c>
      <c r="E113" s="84">
        <v>1</v>
      </c>
      <c r="F113" s="84">
        <v>3</v>
      </c>
      <c r="G113" s="84">
        <v>5</v>
      </c>
      <c r="H113" s="84">
        <v>30395</v>
      </c>
      <c r="I113" s="84">
        <v>69</v>
      </c>
      <c r="J113" s="84">
        <v>12</v>
      </c>
      <c r="K113" s="84" t="s">
        <v>109</v>
      </c>
      <c r="L113" s="84" t="s">
        <v>128</v>
      </c>
      <c r="M113" s="84">
        <v>3</v>
      </c>
      <c r="N113" s="84">
        <v>1498</v>
      </c>
      <c r="O113" s="84">
        <v>193</v>
      </c>
      <c r="P113" s="84">
        <v>84</v>
      </c>
    </row>
    <row r="114" spans="2:16" x14ac:dyDescent="0.25">
      <c r="B114" s="84" t="s">
        <v>277</v>
      </c>
      <c r="C114" s="84" t="s">
        <v>278</v>
      </c>
      <c r="D114" s="84" t="s">
        <v>125</v>
      </c>
      <c r="E114" s="84">
        <v>2</v>
      </c>
      <c r="F114" s="84">
        <v>3</v>
      </c>
      <c r="G114" s="84">
        <v>2</v>
      </c>
      <c r="H114" s="84">
        <v>29435</v>
      </c>
      <c r="I114" s="84">
        <v>88</v>
      </c>
      <c r="J114" s="84">
        <v>12</v>
      </c>
      <c r="K114" s="84" t="s">
        <v>113</v>
      </c>
      <c r="L114" s="84" t="s">
        <v>141</v>
      </c>
      <c r="M114" s="84">
        <v>4</v>
      </c>
      <c r="N114" s="84">
        <v>1583</v>
      </c>
      <c r="O114" s="84">
        <v>195</v>
      </c>
      <c r="P114" s="84">
        <v>86</v>
      </c>
    </row>
    <row r="115" spans="2:16" x14ac:dyDescent="0.25">
      <c r="B115" s="84" t="s">
        <v>279</v>
      </c>
      <c r="C115" s="84" t="s">
        <v>210</v>
      </c>
      <c r="D115" s="84" t="s">
        <v>125</v>
      </c>
      <c r="E115" s="84">
        <v>2</v>
      </c>
      <c r="F115" s="84">
        <v>4</v>
      </c>
      <c r="G115" s="84">
        <v>9</v>
      </c>
      <c r="H115" s="84">
        <v>30925</v>
      </c>
      <c r="I115" s="84">
        <v>126</v>
      </c>
      <c r="J115" s="84">
        <v>1</v>
      </c>
      <c r="K115" s="84" t="s">
        <v>138</v>
      </c>
      <c r="L115" s="84" t="s">
        <v>110</v>
      </c>
      <c r="M115" s="84">
        <v>3</v>
      </c>
      <c r="N115" s="84">
        <v>1697</v>
      </c>
      <c r="O115" s="84">
        <v>175</v>
      </c>
      <c r="P115" s="84">
        <v>79</v>
      </c>
    </row>
    <row r="116" spans="2:16" x14ac:dyDescent="0.25">
      <c r="B116" s="84" t="s">
        <v>280</v>
      </c>
      <c r="C116" s="84" t="s">
        <v>191</v>
      </c>
      <c r="D116" s="84" t="s">
        <v>105</v>
      </c>
      <c r="E116" s="84">
        <v>1</v>
      </c>
      <c r="F116" s="84">
        <v>3</v>
      </c>
      <c r="G116" s="84">
        <v>8</v>
      </c>
      <c r="H116" s="84">
        <v>30313</v>
      </c>
      <c r="I116" s="84">
        <v>187</v>
      </c>
      <c r="J116" s="84">
        <v>25</v>
      </c>
      <c r="K116" s="84" t="s">
        <v>113</v>
      </c>
      <c r="L116" s="84" t="s">
        <v>114</v>
      </c>
      <c r="M116" s="84">
        <v>4</v>
      </c>
      <c r="N116" s="84">
        <v>1739</v>
      </c>
      <c r="O116" s="84">
        <v>151</v>
      </c>
      <c r="P116" s="84">
        <v>64</v>
      </c>
    </row>
    <row r="117" spans="2:16" x14ac:dyDescent="0.25">
      <c r="B117" s="84" t="s">
        <v>280</v>
      </c>
      <c r="C117" s="84" t="s">
        <v>233</v>
      </c>
      <c r="D117" s="84" t="s">
        <v>105</v>
      </c>
      <c r="E117" s="84">
        <v>1</v>
      </c>
      <c r="F117" s="84">
        <v>1</v>
      </c>
      <c r="G117" s="84">
        <v>5</v>
      </c>
      <c r="H117" s="84">
        <v>30420</v>
      </c>
      <c r="I117" s="84">
        <v>120</v>
      </c>
      <c r="J117" s="84">
        <v>24</v>
      </c>
      <c r="K117" s="84" t="s">
        <v>109</v>
      </c>
      <c r="L117" s="84" t="s">
        <v>135</v>
      </c>
      <c r="M117" s="84">
        <v>2</v>
      </c>
      <c r="N117" s="84">
        <v>1814</v>
      </c>
      <c r="O117" s="84">
        <v>198</v>
      </c>
      <c r="P117" s="84">
        <v>71</v>
      </c>
    </row>
    <row r="118" spans="2:16" x14ac:dyDescent="0.25">
      <c r="B118" s="84" t="s">
        <v>279</v>
      </c>
      <c r="C118" s="84" t="s">
        <v>266</v>
      </c>
      <c r="D118" s="84" t="s">
        <v>125</v>
      </c>
      <c r="E118" s="84">
        <v>3</v>
      </c>
      <c r="F118" s="84">
        <v>4</v>
      </c>
      <c r="G118" s="84">
        <v>2</v>
      </c>
      <c r="H118" s="84">
        <v>30181</v>
      </c>
      <c r="I118" s="84">
        <v>56</v>
      </c>
      <c r="J118" s="84">
        <v>7</v>
      </c>
      <c r="K118" s="84" t="s">
        <v>138</v>
      </c>
      <c r="L118" s="84" t="s">
        <v>110</v>
      </c>
      <c r="M118" s="84">
        <v>1</v>
      </c>
      <c r="N118" s="84">
        <v>1986</v>
      </c>
      <c r="O118" s="84">
        <v>177</v>
      </c>
      <c r="P118" s="84">
        <v>79</v>
      </c>
    </row>
    <row r="119" spans="2:16" x14ac:dyDescent="0.25">
      <c r="B119" s="84" t="s">
        <v>250</v>
      </c>
      <c r="C119" s="84" t="s">
        <v>156</v>
      </c>
      <c r="D119" s="84" t="s">
        <v>108</v>
      </c>
      <c r="E119" s="84">
        <v>2</v>
      </c>
      <c r="F119" s="84">
        <v>2</v>
      </c>
      <c r="G119" s="84">
        <v>10</v>
      </c>
      <c r="H119" s="84">
        <v>29686</v>
      </c>
      <c r="I119" s="84">
        <v>142</v>
      </c>
      <c r="J119" s="84">
        <v>13</v>
      </c>
      <c r="K119" s="84" t="s">
        <v>109</v>
      </c>
      <c r="L119" s="84" t="s">
        <v>114</v>
      </c>
      <c r="M119" s="84">
        <v>4</v>
      </c>
      <c r="N119" s="84">
        <v>43</v>
      </c>
      <c r="O119" s="84">
        <v>157</v>
      </c>
      <c r="P119" s="84">
        <v>56</v>
      </c>
    </row>
    <row r="120" spans="2:16" x14ac:dyDescent="0.25">
      <c r="B120" s="84" t="s">
        <v>244</v>
      </c>
      <c r="C120" s="84" t="s">
        <v>281</v>
      </c>
      <c r="D120" s="84" t="s">
        <v>108</v>
      </c>
      <c r="E120" s="84">
        <v>1</v>
      </c>
      <c r="F120" s="84">
        <v>1</v>
      </c>
      <c r="G120" s="84">
        <v>9</v>
      </c>
      <c r="H120" s="84">
        <v>30579</v>
      </c>
      <c r="I120" s="84">
        <v>164</v>
      </c>
      <c r="J120" s="84">
        <v>1</v>
      </c>
      <c r="K120" s="84" t="s">
        <v>138</v>
      </c>
      <c r="L120" s="84" t="s">
        <v>101</v>
      </c>
      <c r="M120" s="84">
        <v>4</v>
      </c>
      <c r="N120" s="84">
        <v>354</v>
      </c>
      <c r="O120" s="84">
        <v>177</v>
      </c>
      <c r="P120" s="84">
        <v>55</v>
      </c>
    </row>
    <row r="121" spans="2:16" x14ac:dyDescent="0.25">
      <c r="B121" s="84" t="s">
        <v>217</v>
      </c>
      <c r="C121" s="84" t="s">
        <v>282</v>
      </c>
      <c r="D121" s="84" t="s">
        <v>99</v>
      </c>
      <c r="E121" s="84">
        <v>1</v>
      </c>
      <c r="F121" s="84">
        <v>2</v>
      </c>
      <c r="G121" s="84">
        <v>2</v>
      </c>
      <c r="H121" s="84">
        <v>30338</v>
      </c>
      <c r="I121" s="84">
        <v>34</v>
      </c>
      <c r="J121" s="84">
        <v>17</v>
      </c>
      <c r="K121" s="84" t="s">
        <v>109</v>
      </c>
      <c r="L121" s="84" t="s">
        <v>135</v>
      </c>
      <c r="M121" s="84">
        <v>3</v>
      </c>
      <c r="N121" s="84">
        <v>521</v>
      </c>
      <c r="O121" s="84">
        <v>194</v>
      </c>
      <c r="P121" s="84">
        <v>99</v>
      </c>
    </row>
    <row r="122" spans="2:16" x14ac:dyDescent="0.25">
      <c r="B122" s="84" t="s">
        <v>283</v>
      </c>
      <c r="C122" s="84" t="s">
        <v>284</v>
      </c>
      <c r="D122" s="84" t="s">
        <v>105</v>
      </c>
      <c r="E122" s="84">
        <v>3</v>
      </c>
      <c r="F122" s="84">
        <v>1</v>
      </c>
      <c r="G122" s="84">
        <v>9</v>
      </c>
      <c r="H122" s="84">
        <v>30001</v>
      </c>
      <c r="I122" s="84">
        <v>161</v>
      </c>
      <c r="J122" s="84">
        <v>13</v>
      </c>
      <c r="K122" s="84" t="s">
        <v>100</v>
      </c>
      <c r="L122" s="84" t="s">
        <v>101</v>
      </c>
      <c r="M122" s="84">
        <v>1</v>
      </c>
      <c r="N122" s="84">
        <v>618</v>
      </c>
      <c r="O122" s="84">
        <v>178</v>
      </c>
      <c r="P122" s="84">
        <v>50</v>
      </c>
    </row>
    <row r="123" spans="2:16" x14ac:dyDescent="0.25">
      <c r="B123" s="84" t="s">
        <v>285</v>
      </c>
      <c r="C123" s="84" t="s">
        <v>286</v>
      </c>
      <c r="D123" s="84" t="s">
        <v>108</v>
      </c>
      <c r="E123" s="84">
        <v>2</v>
      </c>
      <c r="F123" s="84">
        <v>3</v>
      </c>
      <c r="G123" s="84">
        <v>1</v>
      </c>
      <c r="H123" s="84">
        <v>30640</v>
      </c>
      <c r="I123" s="84">
        <v>189</v>
      </c>
      <c r="J123" s="84">
        <v>10</v>
      </c>
      <c r="K123" s="84" t="s">
        <v>113</v>
      </c>
      <c r="L123" s="84" t="s">
        <v>166</v>
      </c>
      <c r="M123" s="84">
        <v>0</v>
      </c>
      <c r="N123" s="84">
        <v>993</v>
      </c>
      <c r="O123" s="84">
        <v>171</v>
      </c>
      <c r="P123" s="84">
        <v>77</v>
      </c>
    </row>
    <row r="124" spans="2:16" x14ac:dyDescent="0.25">
      <c r="B124" s="84" t="s">
        <v>287</v>
      </c>
      <c r="C124" s="84" t="s">
        <v>288</v>
      </c>
      <c r="D124" s="84" t="s">
        <v>99</v>
      </c>
      <c r="E124" s="84">
        <v>3</v>
      </c>
      <c r="F124" s="84">
        <v>1</v>
      </c>
      <c r="G124" s="84">
        <v>5</v>
      </c>
      <c r="H124" s="84">
        <v>30985</v>
      </c>
      <c r="I124" s="84">
        <v>195</v>
      </c>
      <c r="J124" s="84">
        <v>27</v>
      </c>
      <c r="K124" s="84" t="s">
        <v>100</v>
      </c>
      <c r="L124" s="84" t="s">
        <v>101</v>
      </c>
      <c r="M124" s="84">
        <v>2</v>
      </c>
      <c r="N124" s="84">
        <v>1036</v>
      </c>
      <c r="O124" s="84">
        <v>158</v>
      </c>
      <c r="P124" s="84">
        <v>74</v>
      </c>
    </row>
    <row r="125" spans="2:16" x14ac:dyDescent="0.25">
      <c r="B125" s="84" t="s">
        <v>185</v>
      </c>
      <c r="C125" s="84" t="s">
        <v>224</v>
      </c>
      <c r="D125" s="84" t="s">
        <v>108</v>
      </c>
      <c r="E125" s="84">
        <v>2</v>
      </c>
      <c r="F125" s="84">
        <v>2</v>
      </c>
      <c r="G125" s="84">
        <v>8</v>
      </c>
      <c r="H125" s="84">
        <v>29270</v>
      </c>
      <c r="I125" s="84">
        <v>186</v>
      </c>
      <c r="J125" s="84">
        <v>4</v>
      </c>
      <c r="K125" s="84" t="s">
        <v>109</v>
      </c>
      <c r="L125" s="84" t="s">
        <v>141</v>
      </c>
      <c r="M125" s="84">
        <v>1</v>
      </c>
      <c r="N125" s="84">
        <v>1048</v>
      </c>
      <c r="O125" s="84">
        <v>152</v>
      </c>
      <c r="P125" s="84">
        <v>101</v>
      </c>
    </row>
    <row r="126" spans="2:16" x14ac:dyDescent="0.25">
      <c r="B126" s="84" t="s">
        <v>289</v>
      </c>
      <c r="C126" s="84" t="s">
        <v>156</v>
      </c>
      <c r="D126" s="84" t="s">
        <v>125</v>
      </c>
      <c r="E126" s="84">
        <v>3</v>
      </c>
      <c r="F126" s="84">
        <v>3</v>
      </c>
      <c r="G126" s="84">
        <v>0</v>
      </c>
      <c r="H126" s="84">
        <v>29697</v>
      </c>
      <c r="I126" s="84">
        <v>147</v>
      </c>
      <c r="J126" s="84">
        <v>28</v>
      </c>
      <c r="K126" s="84" t="s">
        <v>109</v>
      </c>
      <c r="L126" s="84" t="s">
        <v>101</v>
      </c>
      <c r="M126" s="84">
        <v>1</v>
      </c>
      <c r="N126" s="84">
        <v>1319</v>
      </c>
      <c r="O126" s="84">
        <v>182</v>
      </c>
      <c r="P126" s="84">
        <v>62</v>
      </c>
    </row>
    <row r="127" spans="2:16" x14ac:dyDescent="0.25">
      <c r="B127" s="84" t="s">
        <v>241</v>
      </c>
      <c r="C127" s="84" t="s">
        <v>290</v>
      </c>
      <c r="D127" s="84" t="s">
        <v>99</v>
      </c>
      <c r="E127" s="84">
        <v>3</v>
      </c>
      <c r="F127" s="84">
        <v>3</v>
      </c>
      <c r="G127" s="84">
        <v>2</v>
      </c>
      <c r="H127" s="84">
        <v>30914</v>
      </c>
      <c r="I127" s="84">
        <v>87</v>
      </c>
      <c r="J127" s="84">
        <v>23</v>
      </c>
      <c r="K127" s="84" t="s">
        <v>109</v>
      </c>
      <c r="L127" s="84" t="s">
        <v>101</v>
      </c>
      <c r="M127" s="84">
        <v>0</v>
      </c>
      <c r="N127" s="84">
        <v>1349</v>
      </c>
      <c r="O127" s="84">
        <v>185</v>
      </c>
      <c r="P127" s="84">
        <v>64</v>
      </c>
    </row>
    <row r="128" spans="2:16" x14ac:dyDescent="0.25">
      <c r="B128" s="84" t="s">
        <v>291</v>
      </c>
      <c r="C128" s="84" t="s">
        <v>104</v>
      </c>
      <c r="D128" s="84" t="s">
        <v>108</v>
      </c>
      <c r="E128" s="84">
        <v>1</v>
      </c>
      <c r="F128" s="84">
        <v>1</v>
      </c>
      <c r="G128" s="84">
        <v>0</v>
      </c>
      <c r="H128" s="84">
        <v>29558</v>
      </c>
      <c r="I128" s="84">
        <v>71</v>
      </c>
      <c r="J128" s="84">
        <v>16</v>
      </c>
      <c r="K128" s="84" t="s">
        <v>113</v>
      </c>
      <c r="L128" s="84" t="s">
        <v>101</v>
      </c>
      <c r="M128" s="84">
        <v>2</v>
      </c>
      <c r="N128" s="84">
        <v>1543</v>
      </c>
      <c r="O128" s="84">
        <v>185</v>
      </c>
      <c r="P128" s="84">
        <v>88</v>
      </c>
    </row>
    <row r="129" spans="2:16" x14ac:dyDescent="0.25">
      <c r="B129" s="84" t="s">
        <v>214</v>
      </c>
      <c r="C129" s="84" t="s">
        <v>292</v>
      </c>
      <c r="D129" s="84" t="s">
        <v>108</v>
      </c>
      <c r="E129" s="84">
        <v>2</v>
      </c>
      <c r="F129" s="84">
        <v>2</v>
      </c>
      <c r="G129" s="84">
        <v>3</v>
      </c>
      <c r="H129" s="84">
        <v>29939</v>
      </c>
      <c r="I129" s="84">
        <v>2</v>
      </c>
      <c r="J129" s="84">
        <v>15</v>
      </c>
      <c r="K129" s="84" t="s">
        <v>113</v>
      </c>
      <c r="L129" s="84" t="s">
        <v>128</v>
      </c>
      <c r="M129" s="84">
        <v>4</v>
      </c>
      <c r="N129" s="84">
        <v>1579</v>
      </c>
      <c r="O129" s="84">
        <v>156</v>
      </c>
      <c r="P129" s="84">
        <v>59</v>
      </c>
    </row>
    <row r="130" spans="2:16" x14ac:dyDescent="0.25">
      <c r="B130" s="84" t="s">
        <v>250</v>
      </c>
      <c r="C130" s="84" t="s">
        <v>229</v>
      </c>
      <c r="D130" s="84" t="s">
        <v>108</v>
      </c>
      <c r="E130" s="84">
        <v>1</v>
      </c>
      <c r="F130" s="84">
        <v>2</v>
      </c>
      <c r="G130" s="84">
        <v>11</v>
      </c>
      <c r="H130" s="84">
        <v>30812</v>
      </c>
      <c r="I130" s="84">
        <v>160</v>
      </c>
      <c r="J130" s="84">
        <v>25</v>
      </c>
      <c r="K130" s="84" t="s">
        <v>113</v>
      </c>
      <c r="L130" s="84" t="s">
        <v>141</v>
      </c>
      <c r="M130" s="84">
        <v>1</v>
      </c>
      <c r="N130" s="84">
        <v>1607</v>
      </c>
      <c r="O130" s="84">
        <v>193</v>
      </c>
      <c r="P130" s="84">
        <v>80</v>
      </c>
    </row>
    <row r="131" spans="2:16" x14ac:dyDescent="0.25">
      <c r="B131" s="84" t="s">
        <v>207</v>
      </c>
      <c r="C131" s="84" t="s">
        <v>116</v>
      </c>
      <c r="D131" s="84" t="s">
        <v>99</v>
      </c>
      <c r="E131" s="84">
        <v>2</v>
      </c>
      <c r="F131" s="84">
        <v>4</v>
      </c>
      <c r="G131" s="84">
        <v>9</v>
      </c>
      <c r="H131" s="84">
        <v>30372</v>
      </c>
      <c r="I131" s="84">
        <v>162</v>
      </c>
      <c r="J131" s="84">
        <v>26</v>
      </c>
      <c r="K131" s="84" t="s">
        <v>109</v>
      </c>
      <c r="L131" s="84" t="s">
        <v>128</v>
      </c>
      <c r="M131" s="84">
        <v>1</v>
      </c>
      <c r="N131" s="84">
        <v>1763</v>
      </c>
      <c r="O131" s="84">
        <v>175</v>
      </c>
      <c r="P131" s="84">
        <v>46</v>
      </c>
    </row>
    <row r="132" spans="2:16" x14ac:dyDescent="0.25">
      <c r="B132" s="84" t="s">
        <v>139</v>
      </c>
      <c r="C132" s="84" t="s">
        <v>233</v>
      </c>
      <c r="D132" s="84" t="s">
        <v>105</v>
      </c>
      <c r="E132" s="84">
        <v>1</v>
      </c>
      <c r="F132" s="84">
        <v>4</v>
      </c>
      <c r="G132" s="84">
        <v>11</v>
      </c>
      <c r="H132" s="84">
        <v>30662</v>
      </c>
      <c r="I132" s="84">
        <v>67</v>
      </c>
      <c r="J132" s="84">
        <v>18</v>
      </c>
      <c r="K132" s="84" t="s">
        <v>100</v>
      </c>
      <c r="L132" s="84" t="s">
        <v>128</v>
      </c>
      <c r="M132" s="84">
        <v>1</v>
      </c>
      <c r="N132" s="84">
        <v>1805</v>
      </c>
      <c r="O132" s="84">
        <v>172</v>
      </c>
      <c r="P132" s="84">
        <v>83</v>
      </c>
    </row>
    <row r="133" spans="2:16" x14ac:dyDescent="0.25">
      <c r="B133" s="84" t="s">
        <v>293</v>
      </c>
      <c r="C133" s="84" t="s">
        <v>261</v>
      </c>
      <c r="D133" s="84" t="s">
        <v>108</v>
      </c>
      <c r="E133" s="84">
        <v>1</v>
      </c>
      <c r="F133" s="84">
        <v>2</v>
      </c>
      <c r="G133" s="84">
        <v>0</v>
      </c>
      <c r="H133" s="84">
        <v>30703</v>
      </c>
      <c r="I133" s="84">
        <v>123</v>
      </c>
      <c r="J133" s="84">
        <v>2</v>
      </c>
      <c r="K133" s="84" t="s">
        <v>113</v>
      </c>
      <c r="L133" s="84" t="s">
        <v>135</v>
      </c>
      <c r="M133" s="84">
        <v>0</v>
      </c>
      <c r="N133" s="84">
        <v>1968</v>
      </c>
      <c r="O133" s="84">
        <v>184</v>
      </c>
      <c r="P133" s="84">
        <v>65</v>
      </c>
    </row>
    <row r="134" spans="2:16" x14ac:dyDescent="0.25">
      <c r="B134" s="84" t="s">
        <v>245</v>
      </c>
      <c r="C134" s="84" t="s">
        <v>163</v>
      </c>
      <c r="D134" s="84" t="s">
        <v>125</v>
      </c>
      <c r="E134" s="84">
        <v>2</v>
      </c>
      <c r="F134" s="84">
        <v>4</v>
      </c>
      <c r="G134" s="84">
        <v>10</v>
      </c>
      <c r="H134" s="84">
        <v>29461</v>
      </c>
      <c r="I134" s="84">
        <v>82</v>
      </c>
      <c r="J134" s="84">
        <v>2</v>
      </c>
      <c r="K134" s="84" t="s">
        <v>138</v>
      </c>
      <c r="L134" s="84" t="s">
        <v>128</v>
      </c>
      <c r="M134" s="84">
        <v>0</v>
      </c>
      <c r="N134" s="84">
        <v>88</v>
      </c>
      <c r="O134" s="84">
        <v>183</v>
      </c>
      <c r="P134" s="84">
        <v>91</v>
      </c>
    </row>
    <row r="135" spans="2:16" x14ac:dyDescent="0.25">
      <c r="B135" s="84" t="s">
        <v>176</v>
      </c>
      <c r="C135" s="84" t="s">
        <v>294</v>
      </c>
      <c r="D135" s="84" t="s">
        <v>99</v>
      </c>
      <c r="E135" s="84">
        <v>2</v>
      </c>
      <c r="F135" s="84">
        <v>1</v>
      </c>
      <c r="G135" s="84">
        <v>11</v>
      </c>
      <c r="H135" s="84">
        <v>29886</v>
      </c>
      <c r="I135" s="84">
        <v>24</v>
      </c>
      <c r="J135" s="84">
        <v>23</v>
      </c>
      <c r="K135" s="84" t="s">
        <v>138</v>
      </c>
      <c r="L135" s="84" t="s">
        <v>101</v>
      </c>
      <c r="M135" s="84">
        <v>1</v>
      </c>
      <c r="N135" s="84">
        <v>190</v>
      </c>
      <c r="O135" s="84">
        <v>196</v>
      </c>
      <c r="P135" s="84">
        <v>95</v>
      </c>
    </row>
    <row r="136" spans="2:16" x14ac:dyDescent="0.25">
      <c r="B136" s="84" t="s">
        <v>295</v>
      </c>
      <c r="C136" s="84" t="s">
        <v>160</v>
      </c>
      <c r="D136" s="84" t="s">
        <v>105</v>
      </c>
      <c r="E136" s="84">
        <v>3</v>
      </c>
      <c r="F136" s="84">
        <v>3</v>
      </c>
      <c r="G136" s="84">
        <v>13</v>
      </c>
      <c r="H136" s="84">
        <v>29721</v>
      </c>
      <c r="I136" s="84">
        <v>83</v>
      </c>
      <c r="J136" s="84">
        <v>0</v>
      </c>
      <c r="K136" s="84" t="s">
        <v>100</v>
      </c>
      <c r="L136" s="84" t="s">
        <v>135</v>
      </c>
      <c r="M136" s="84">
        <v>4</v>
      </c>
      <c r="N136" s="84">
        <v>222</v>
      </c>
      <c r="O136" s="84">
        <v>186</v>
      </c>
      <c r="P136" s="84">
        <v>61</v>
      </c>
    </row>
    <row r="137" spans="2:16" x14ac:dyDescent="0.25">
      <c r="B137" s="84" t="s">
        <v>289</v>
      </c>
      <c r="C137" s="84" t="s">
        <v>226</v>
      </c>
      <c r="D137" s="84" t="s">
        <v>99</v>
      </c>
      <c r="E137" s="84">
        <v>3</v>
      </c>
      <c r="F137" s="84">
        <v>4</v>
      </c>
      <c r="G137" s="84">
        <v>12</v>
      </c>
      <c r="H137" s="84">
        <v>30904</v>
      </c>
      <c r="I137" s="84">
        <v>130</v>
      </c>
      <c r="J137" s="84">
        <v>28</v>
      </c>
      <c r="K137" s="84" t="s">
        <v>113</v>
      </c>
      <c r="L137" s="84" t="s">
        <v>110</v>
      </c>
      <c r="M137" s="84">
        <v>0</v>
      </c>
      <c r="N137" s="84">
        <v>499</v>
      </c>
      <c r="O137" s="84">
        <v>156</v>
      </c>
      <c r="P137" s="84">
        <v>63</v>
      </c>
    </row>
    <row r="138" spans="2:16" x14ac:dyDescent="0.25">
      <c r="B138" s="84" t="s">
        <v>285</v>
      </c>
      <c r="C138" s="84" t="s">
        <v>210</v>
      </c>
      <c r="D138" s="84" t="s">
        <v>105</v>
      </c>
      <c r="E138" s="84">
        <v>2</v>
      </c>
      <c r="F138" s="84">
        <v>3</v>
      </c>
      <c r="G138" s="84">
        <v>6</v>
      </c>
      <c r="H138" s="84">
        <v>29785</v>
      </c>
      <c r="I138" s="84">
        <v>26</v>
      </c>
      <c r="J138" s="84">
        <v>21</v>
      </c>
      <c r="K138" s="84" t="s">
        <v>100</v>
      </c>
      <c r="L138" s="84" t="s">
        <v>110</v>
      </c>
      <c r="M138" s="84">
        <v>1</v>
      </c>
      <c r="N138" s="84">
        <v>592</v>
      </c>
      <c r="O138" s="84">
        <v>199</v>
      </c>
      <c r="P138" s="84">
        <v>91</v>
      </c>
    </row>
    <row r="139" spans="2:16" x14ac:dyDescent="0.25">
      <c r="B139" s="84" t="s">
        <v>296</v>
      </c>
      <c r="C139" s="84" t="s">
        <v>212</v>
      </c>
      <c r="D139" s="84" t="s">
        <v>99</v>
      </c>
      <c r="E139" s="84">
        <v>2</v>
      </c>
      <c r="F139" s="84">
        <v>3</v>
      </c>
      <c r="G139" s="84">
        <v>12</v>
      </c>
      <c r="H139" s="84">
        <v>29232</v>
      </c>
      <c r="I139" s="84">
        <v>120</v>
      </c>
      <c r="J139" s="84">
        <v>25</v>
      </c>
      <c r="K139" s="84" t="s">
        <v>100</v>
      </c>
      <c r="L139" s="84" t="s">
        <v>110</v>
      </c>
      <c r="M139" s="84">
        <v>2</v>
      </c>
      <c r="N139" s="84">
        <v>906</v>
      </c>
      <c r="O139" s="84">
        <v>193</v>
      </c>
      <c r="P139" s="84">
        <v>46</v>
      </c>
    </row>
    <row r="140" spans="2:16" x14ac:dyDescent="0.25">
      <c r="B140" s="84" t="s">
        <v>297</v>
      </c>
      <c r="C140" s="84" t="s">
        <v>292</v>
      </c>
      <c r="D140" s="84" t="s">
        <v>108</v>
      </c>
      <c r="E140" s="84">
        <v>3</v>
      </c>
      <c r="F140" s="84">
        <v>2</v>
      </c>
      <c r="G140" s="84">
        <v>11</v>
      </c>
      <c r="H140" s="84">
        <v>29324</v>
      </c>
      <c r="I140" s="84">
        <v>126</v>
      </c>
      <c r="J140" s="84">
        <v>20</v>
      </c>
      <c r="K140" s="84" t="s">
        <v>100</v>
      </c>
      <c r="L140" s="84" t="s">
        <v>166</v>
      </c>
      <c r="M140" s="84">
        <v>3</v>
      </c>
      <c r="N140" s="84">
        <v>926</v>
      </c>
      <c r="O140" s="84">
        <v>169</v>
      </c>
      <c r="P140" s="84">
        <v>62</v>
      </c>
    </row>
    <row r="141" spans="2:16" x14ac:dyDescent="0.25">
      <c r="B141" s="84" t="s">
        <v>298</v>
      </c>
      <c r="C141" s="84" t="s">
        <v>299</v>
      </c>
      <c r="D141" s="84" t="s">
        <v>99</v>
      </c>
      <c r="E141" s="84">
        <v>2</v>
      </c>
      <c r="F141" s="84">
        <v>4</v>
      </c>
      <c r="G141" s="84">
        <v>8</v>
      </c>
      <c r="H141" s="84">
        <v>29228</v>
      </c>
      <c r="I141" s="84">
        <v>128</v>
      </c>
      <c r="J141" s="84">
        <v>15</v>
      </c>
      <c r="K141" s="84" t="s">
        <v>109</v>
      </c>
      <c r="L141" s="84" t="s">
        <v>114</v>
      </c>
      <c r="M141" s="84">
        <v>4</v>
      </c>
      <c r="N141" s="84">
        <v>1155</v>
      </c>
      <c r="O141" s="84">
        <v>168</v>
      </c>
      <c r="P141" s="84">
        <v>95</v>
      </c>
    </row>
    <row r="142" spans="2:16" x14ac:dyDescent="0.25">
      <c r="B142" s="84" t="s">
        <v>168</v>
      </c>
      <c r="C142" s="84" t="s">
        <v>208</v>
      </c>
      <c r="D142" s="84" t="s">
        <v>105</v>
      </c>
      <c r="E142" s="84">
        <v>1</v>
      </c>
      <c r="F142" s="84">
        <v>4</v>
      </c>
      <c r="G142" s="84">
        <v>7</v>
      </c>
      <c r="H142" s="84">
        <v>29971</v>
      </c>
      <c r="I142" s="84">
        <v>108</v>
      </c>
      <c r="J142" s="84">
        <v>18</v>
      </c>
      <c r="K142" s="84" t="s">
        <v>100</v>
      </c>
      <c r="L142" s="84" t="s">
        <v>110</v>
      </c>
      <c r="M142" s="84">
        <v>3</v>
      </c>
      <c r="N142" s="84">
        <v>1167</v>
      </c>
      <c r="O142" s="84">
        <v>156</v>
      </c>
      <c r="P142" s="84">
        <v>105</v>
      </c>
    </row>
    <row r="143" spans="2:16" x14ac:dyDescent="0.25">
      <c r="B143" s="84" t="s">
        <v>287</v>
      </c>
      <c r="C143" s="84" t="s">
        <v>294</v>
      </c>
      <c r="D143" s="84" t="s">
        <v>125</v>
      </c>
      <c r="E143" s="84">
        <v>1</v>
      </c>
      <c r="F143" s="84">
        <v>3</v>
      </c>
      <c r="G143" s="84">
        <v>11</v>
      </c>
      <c r="H143" s="84">
        <v>30311</v>
      </c>
      <c r="I143" s="84">
        <v>45</v>
      </c>
      <c r="J143" s="84">
        <v>7</v>
      </c>
      <c r="K143" s="84" t="s">
        <v>113</v>
      </c>
      <c r="L143" s="84" t="s">
        <v>110</v>
      </c>
      <c r="M143" s="84">
        <v>0</v>
      </c>
      <c r="N143" s="84">
        <v>1258</v>
      </c>
      <c r="O143" s="84">
        <v>182</v>
      </c>
      <c r="P143" s="84">
        <v>101</v>
      </c>
    </row>
    <row r="144" spans="2:16" x14ac:dyDescent="0.25">
      <c r="B144" s="84" t="s">
        <v>153</v>
      </c>
      <c r="C144" s="84" t="s">
        <v>202</v>
      </c>
      <c r="D144" s="84" t="s">
        <v>99</v>
      </c>
      <c r="E144" s="84">
        <v>2</v>
      </c>
      <c r="F144" s="84">
        <v>2</v>
      </c>
      <c r="G144" s="84">
        <v>1</v>
      </c>
      <c r="H144" s="84">
        <v>29746</v>
      </c>
      <c r="I144" s="84">
        <v>190</v>
      </c>
      <c r="J144" s="84">
        <v>2</v>
      </c>
      <c r="K144" s="84" t="s">
        <v>109</v>
      </c>
      <c r="L144" s="84" t="s">
        <v>166</v>
      </c>
      <c r="M144" s="84">
        <v>0</v>
      </c>
      <c r="N144" s="84">
        <v>1279</v>
      </c>
      <c r="O144" s="84">
        <v>171</v>
      </c>
      <c r="P144" s="84">
        <v>89</v>
      </c>
    </row>
    <row r="145" spans="2:16" x14ac:dyDescent="0.25">
      <c r="B145" s="84" t="s">
        <v>267</v>
      </c>
      <c r="C145" s="84" t="s">
        <v>127</v>
      </c>
      <c r="D145" s="84" t="s">
        <v>108</v>
      </c>
      <c r="E145" s="84">
        <v>1</v>
      </c>
      <c r="F145" s="84">
        <v>2</v>
      </c>
      <c r="G145" s="84">
        <v>10</v>
      </c>
      <c r="H145" s="84">
        <v>31048</v>
      </c>
      <c r="I145" s="84">
        <v>173</v>
      </c>
      <c r="J145" s="84">
        <v>8</v>
      </c>
      <c r="K145" s="84" t="s">
        <v>100</v>
      </c>
      <c r="L145" s="84" t="s">
        <v>166</v>
      </c>
      <c r="M145" s="84">
        <v>3</v>
      </c>
      <c r="N145" s="84">
        <v>1289</v>
      </c>
      <c r="O145" s="84">
        <v>162</v>
      </c>
      <c r="P145" s="84">
        <v>88</v>
      </c>
    </row>
    <row r="146" spans="2:16" x14ac:dyDescent="0.25">
      <c r="B146" s="84" t="s">
        <v>217</v>
      </c>
      <c r="C146" s="84" t="s">
        <v>151</v>
      </c>
      <c r="D146" s="84" t="s">
        <v>99</v>
      </c>
      <c r="E146" s="84">
        <v>1</v>
      </c>
      <c r="F146" s="84">
        <v>1</v>
      </c>
      <c r="G146" s="84">
        <v>7</v>
      </c>
      <c r="H146" s="84">
        <v>29464</v>
      </c>
      <c r="I146" s="84">
        <v>83</v>
      </c>
      <c r="J146" s="84">
        <v>27</v>
      </c>
      <c r="K146" s="84" t="s">
        <v>138</v>
      </c>
      <c r="L146" s="84" t="s">
        <v>141</v>
      </c>
      <c r="M146" s="84">
        <v>2</v>
      </c>
      <c r="N146" s="84">
        <v>1324</v>
      </c>
      <c r="O146" s="84">
        <v>193</v>
      </c>
      <c r="P146" s="84">
        <v>105</v>
      </c>
    </row>
    <row r="147" spans="2:16" x14ac:dyDescent="0.25">
      <c r="B147" s="84" t="s">
        <v>213</v>
      </c>
      <c r="C147" s="84" t="s">
        <v>300</v>
      </c>
      <c r="D147" s="84" t="s">
        <v>125</v>
      </c>
      <c r="E147" s="84">
        <v>2</v>
      </c>
      <c r="F147" s="84">
        <v>3</v>
      </c>
      <c r="G147" s="84">
        <v>7</v>
      </c>
      <c r="H147" s="84">
        <v>30595</v>
      </c>
      <c r="I147" s="84">
        <v>12</v>
      </c>
      <c r="J147" s="84">
        <v>24</v>
      </c>
      <c r="K147" s="84" t="s">
        <v>113</v>
      </c>
      <c r="L147" s="84" t="s">
        <v>110</v>
      </c>
      <c r="M147" s="84">
        <v>4</v>
      </c>
      <c r="N147" s="84">
        <v>1967</v>
      </c>
      <c r="O147" s="84">
        <v>180</v>
      </c>
      <c r="P147" s="84">
        <v>93</v>
      </c>
    </row>
    <row r="148" spans="2:16" x14ac:dyDescent="0.25">
      <c r="B148" s="84" t="s">
        <v>187</v>
      </c>
      <c r="C148" s="84" t="s">
        <v>301</v>
      </c>
      <c r="D148" s="84" t="s">
        <v>105</v>
      </c>
      <c r="E148" s="84">
        <v>2</v>
      </c>
      <c r="F148" s="84">
        <v>3</v>
      </c>
      <c r="G148" s="84">
        <v>2</v>
      </c>
      <c r="H148" s="84">
        <v>29373</v>
      </c>
      <c r="I148" s="84">
        <v>15</v>
      </c>
      <c r="J148" s="84">
        <v>21</v>
      </c>
      <c r="K148" s="84" t="s">
        <v>113</v>
      </c>
      <c r="L148" s="84" t="s">
        <v>166</v>
      </c>
      <c r="M148" s="84">
        <v>4</v>
      </c>
      <c r="N148" s="84">
        <v>396</v>
      </c>
      <c r="O148" s="84">
        <v>164</v>
      </c>
      <c r="P148" s="84">
        <v>83</v>
      </c>
    </row>
    <row r="149" spans="2:16" x14ac:dyDescent="0.25">
      <c r="B149" s="84" t="s">
        <v>139</v>
      </c>
      <c r="C149" s="84" t="s">
        <v>186</v>
      </c>
      <c r="D149" s="84" t="s">
        <v>125</v>
      </c>
      <c r="E149" s="84">
        <v>2</v>
      </c>
      <c r="F149" s="84">
        <v>1</v>
      </c>
      <c r="G149" s="84">
        <v>11</v>
      </c>
      <c r="H149" s="84">
        <v>29779</v>
      </c>
      <c r="I149" s="84">
        <v>54</v>
      </c>
      <c r="J149" s="84">
        <v>8</v>
      </c>
      <c r="K149" s="84" t="s">
        <v>109</v>
      </c>
      <c r="L149" s="84" t="s">
        <v>101</v>
      </c>
      <c r="M149" s="84">
        <v>4</v>
      </c>
      <c r="N149" s="84">
        <v>442</v>
      </c>
      <c r="O149" s="84">
        <v>199</v>
      </c>
      <c r="P149" s="84">
        <v>103</v>
      </c>
    </row>
    <row r="150" spans="2:16" x14ac:dyDescent="0.25">
      <c r="B150" s="84" t="s">
        <v>302</v>
      </c>
      <c r="C150" s="84" t="s">
        <v>183</v>
      </c>
      <c r="D150" s="84" t="s">
        <v>108</v>
      </c>
      <c r="E150" s="84">
        <v>3</v>
      </c>
      <c r="F150" s="84">
        <v>1</v>
      </c>
      <c r="G150" s="84">
        <v>2</v>
      </c>
      <c r="H150" s="84">
        <v>29261</v>
      </c>
      <c r="I150" s="84">
        <v>55</v>
      </c>
      <c r="J150" s="84">
        <v>13</v>
      </c>
      <c r="K150" s="84" t="s">
        <v>109</v>
      </c>
      <c r="L150" s="84" t="s">
        <v>135</v>
      </c>
      <c r="M150" s="84">
        <v>0</v>
      </c>
      <c r="N150" s="84">
        <v>523</v>
      </c>
      <c r="O150" s="84">
        <v>194</v>
      </c>
      <c r="P150" s="84">
        <v>95</v>
      </c>
    </row>
    <row r="151" spans="2:16" x14ac:dyDescent="0.25">
      <c r="B151" s="84" t="s">
        <v>297</v>
      </c>
      <c r="C151" s="84" t="s">
        <v>281</v>
      </c>
      <c r="D151" s="84" t="s">
        <v>108</v>
      </c>
      <c r="E151" s="84">
        <v>2</v>
      </c>
      <c r="F151" s="84">
        <v>1</v>
      </c>
      <c r="G151" s="84">
        <v>4</v>
      </c>
      <c r="H151" s="84">
        <v>29721</v>
      </c>
      <c r="I151" s="84">
        <v>26</v>
      </c>
      <c r="J151" s="84">
        <v>25</v>
      </c>
      <c r="K151" s="84" t="s">
        <v>100</v>
      </c>
      <c r="L151" s="84" t="s">
        <v>166</v>
      </c>
      <c r="M151" s="84">
        <v>1</v>
      </c>
      <c r="N151" s="84">
        <v>554</v>
      </c>
      <c r="O151" s="84">
        <v>198</v>
      </c>
      <c r="P151" s="84">
        <v>82</v>
      </c>
    </row>
    <row r="152" spans="2:16" x14ac:dyDescent="0.25">
      <c r="B152" s="84" t="s">
        <v>250</v>
      </c>
      <c r="C152" s="84" t="s">
        <v>303</v>
      </c>
      <c r="D152" s="84" t="s">
        <v>99</v>
      </c>
      <c r="E152" s="84">
        <v>2</v>
      </c>
      <c r="F152" s="84">
        <v>3</v>
      </c>
      <c r="G152" s="84">
        <v>7</v>
      </c>
      <c r="H152" s="84">
        <v>30123</v>
      </c>
      <c r="I152" s="84">
        <v>178</v>
      </c>
      <c r="J152" s="84">
        <v>16</v>
      </c>
      <c r="K152" s="84" t="s">
        <v>100</v>
      </c>
      <c r="L152" s="84" t="s">
        <v>101</v>
      </c>
      <c r="M152" s="84">
        <v>3</v>
      </c>
      <c r="N152" s="84">
        <v>588</v>
      </c>
      <c r="O152" s="84">
        <v>163</v>
      </c>
      <c r="P152" s="84">
        <v>96</v>
      </c>
    </row>
  </sheetData>
  <mergeCells count="1">
    <mergeCell ref="B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CBC36-BE47-4350-9BC1-6418A3A8BD6B}">
  <dimension ref="B1:Q152"/>
  <sheetViews>
    <sheetView workbookViewId="0"/>
  </sheetViews>
  <sheetFormatPr defaultRowHeight="15" x14ac:dyDescent="0.25"/>
  <cols>
    <col min="2" max="2" width="10.7109375" bestFit="1" customWidth="1"/>
    <col min="3" max="3" width="12.42578125" bestFit="1" customWidth="1"/>
    <col min="4" max="4" width="9.28515625" bestFit="1" customWidth="1"/>
    <col min="5" max="5" width="7.5703125" bestFit="1" customWidth="1"/>
    <col min="6" max="6" width="8.7109375" bestFit="1" customWidth="1"/>
    <col min="7" max="7" width="12.42578125" bestFit="1" customWidth="1"/>
    <col min="8" max="8" width="9.5703125" bestFit="1" customWidth="1"/>
    <col min="9" max="9" width="14" bestFit="1" customWidth="1"/>
    <col min="10" max="10" width="11.7109375" bestFit="1" customWidth="1"/>
    <col min="11" max="11" width="7.42578125" bestFit="1" customWidth="1"/>
    <col min="12" max="12" width="7.85546875" bestFit="1" customWidth="1"/>
    <col min="13" max="13" width="19.28515625" bestFit="1" customWidth="1"/>
    <col min="14" max="14" width="11.140625" bestFit="1" customWidth="1"/>
    <col min="15" max="15" width="7.28515625" bestFit="1" customWidth="1"/>
    <col min="16" max="16" width="11.5703125" bestFit="1" customWidth="1"/>
  </cols>
  <sheetData>
    <row r="1" spans="2:17" x14ac:dyDescent="0.25">
      <c r="B1" s="99" t="s">
        <v>325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4" spans="2:17" x14ac:dyDescent="0.25">
      <c r="B4" s="83" t="s">
        <v>304</v>
      </c>
      <c r="C4" s="83" t="s">
        <v>305</v>
      </c>
      <c r="D4" s="83" t="s">
        <v>306</v>
      </c>
      <c r="E4" s="83" t="s">
        <v>307</v>
      </c>
      <c r="F4" s="83" t="s">
        <v>308</v>
      </c>
      <c r="G4" s="83" t="s">
        <v>309</v>
      </c>
      <c r="H4" s="83" t="s">
        <v>310</v>
      </c>
      <c r="I4" s="83" t="s">
        <v>311</v>
      </c>
      <c r="J4" s="83" t="s">
        <v>312</v>
      </c>
      <c r="K4" s="83" t="s">
        <v>313</v>
      </c>
      <c r="L4" s="83" t="s">
        <v>314</v>
      </c>
      <c r="M4" s="83" t="s">
        <v>315</v>
      </c>
      <c r="N4" s="83" t="s">
        <v>316</v>
      </c>
      <c r="O4" s="83" t="s">
        <v>317</v>
      </c>
      <c r="P4" s="83" t="s">
        <v>318</v>
      </c>
    </row>
    <row r="5" spans="2:17" x14ac:dyDescent="0.25">
      <c r="B5" s="84" t="s">
        <v>102</v>
      </c>
      <c r="C5" s="84" t="s">
        <v>103</v>
      </c>
      <c r="D5" s="84" t="s">
        <v>99</v>
      </c>
      <c r="E5" s="84">
        <v>2</v>
      </c>
      <c r="F5" s="84">
        <v>4</v>
      </c>
      <c r="G5" s="84">
        <v>2</v>
      </c>
      <c r="H5" s="84">
        <v>30906</v>
      </c>
      <c r="I5" s="84">
        <v>46</v>
      </c>
      <c r="J5" s="84">
        <v>11</v>
      </c>
      <c r="K5" s="84" t="s">
        <v>100</v>
      </c>
      <c r="L5" s="84" t="s">
        <v>101</v>
      </c>
      <c r="M5" s="84">
        <v>2</v>
      </c>
      <c r="N5" s="84">
        <v>7</v>
      </c>
      <c r="O5" s="84">
        <v>197</v>
      </c>
      <c r="P5" s="84">
        <v>66</v>
      </c>
    </row>
    <row r="6" spans="2:17" x14ac:dyDescent="0.25">
      <c r="B6" s="84" t="s">
        <v>106</v>
      </c>
      <c r="C6" s="84" t="s">
        <v>107</v>
      </c>
      <c r="D6" s="84" t="s">
        <v>108</v>
      </c>
      <c r="E6" s="84">
        <v>1</v>
      </c>
      <c r="F6" s="84">
        <v>3</v>
      </c>
      <c r="G6" s="84">
        <v>3</v>
      </c>
      <c r="H6" s="84">
        <v>30145</v>
      </c>
      <c r="I6" s="84">
        <v>166</v>
      </c>
      <c r="J6" s="84">
        <v>8</v>
      </c>
      <c r="K6" s="84" t="s">
        <v>109</v>
      </c>
      <c r="L6" s="84" t="s">
        <v>110</v>
      </c>
      <c r="M6" s="84">
        <v>4</v>
      </c>
      <c r="N6" s="84">
        <v>482</v>
      </c>
      <c r="O6" s="84">
        <v>161</v>
      </c>
      <c r="P6" s="84">
        <v>47</v>
      </c>
    </row>
    <row r="7" spans="2:17" x14ac:dyDescent="0.25">
      <c r="B7" s="84" t="s">
        <v>111</v>
      </c>
      <c r="C7" s="84" t="s">
        <v>112</v>
      </c>
      <c r="D7" s="84" t="s">
        <v>105</v>
      </c>
      <c r="E7" s="84">
        <v>1</v>
      </c>
      <c r="F7" s="84">
        <v>3</v>
      </c>
      <c r="G7" s="84">
        <v>10</v>
      </c>
      <c r="H7" s="84">
        <v>29639</v>
      </c>
      <c r="I7" s="84">
        <v>114</v>
      </c>
      <c r="J7" s="84">
        <v>18</v>
      </c>
      <c r="K7" s="84" t="s">
        <v>113</v>
      </c>
      <c r="L7" s="84" t="s">
        <v>114</v>
      </c>
      <c r="M7" s="84">
        <v>3</v>
      </c>
      <c r="N7" s="84">
        <v>720</v>
      </c>
      <c r="O7" s="84">
        <v>150</v>
      </c>
      <c r="P7" s="84">
        <v>78</v>
      </c>
    </row>
    <row r="8" spans="2:17" x14ac:dyDescent="0.25">
      <c r="B8" s="84" t="s">
        <v>115</v>
      </c>
      <c r="C8" s="84" t="s">
        <v>116</v>
      </c>
      <c r="D8" s="84" t="s">
        <v>108</v>
      </c>
      <c r="E8" s="84">
        <v>2</v>
      </c>
      <c r="F8" s="84">
        <v>4</v>
      </c>
      <c r="G8" s="84">
        <v>12</v>
      </c>
      <c r="H8" s="84">
        <v>30475</v>
      </c>
      <c r="I8" s="84">
        <v>128</v>
      </c>
      <c r="J8" s="84">
        <v>16</v>
      </c>
      <c r="K8" s="84" t="s">
        <v>100</v>
      </c>
      <c r="L8" s="84" t="s">
        <v>114</v>
      </c>
      <c r="M8" s="84">
        <v>0</v>
      </c>
      <c r="N8" s="84">
        <v>733</v>
      </c>
      <c r="O8" s="84">
        <v>182</v>
      </c>
      <c r="P8" s="84">
        <v>90</v>
      </c>
    </row>
    <row r="9" spans="2:17" x14ac:dyDescent="0.25">
      <c r="B9" s="84" t="s">
        <v>117</v>
      </c>
      <c r="C9" s="84" t="s">
        <v>118</v>
      </c>
      <c r="D9" s="84" t="s">
        <v>99</v>
      </c>
      <c r="E9" s="84">
        <v>3</v>
      </c>
      <c r="F9" s="84">
        <v>3</v>
      </c>
      <c r="G9" s="84">
        <v>13</v>
      </c>
      <c r="H9" s="84">
        <v>30855</v>
      </c>
      <c r="I9" s="84">
        <v>44</v>
      </c>
      <c r="J9" s="84">
        <v>14</v>
      </c>
      <c r="K9" s="84" t="s">
        <v>100</v>
      </c>
      <c r="L9" s="84" t="s">
        <v>101</v>
      </c>
      <c r="M9" s="84">
        <v>4</v>
      </c>
      <c r="N9" s="84">
        <v>971</v>
      </c>
      <c r="O9" s="84">
        <v>185</v>
      </c>
      <c r="P9" s="84">
        <v>94</v>
      </c>
    </row>
    <row r="10" spans="2:17" x14ac:dyDescent="0.25">
      <c r="B10" s="84" t="s">
        <v>119</v>
      </c>
      <c r="C10" s="84" t="s">
        <v>120</v>
      </c>
      <c r="D10" s="84" t="s">
        <v>108</v>
      </c>
      <c r="E10" s="84">
        <v>3</v>
      </c>
      <c r="F10" s="84">
        <v>4</v>
      </c>
      <c r="G10" s="84">
        <v>0</v>
      </c>
      <c r="H10" s="84">
        <v>30685</v>
      </c>
      <c r="I10" s="84">
        <v>34</v>
      </c>
      <c r="J10" s="84">
        <v>3</v>
      </c>
      <c r="K10" s="84" t="s">
        <v>109</v>
      </c>
      <c r="L10" s="84" t="s">
        <v>110</v>
      </c>
      <c r="M10" s="84">
        <v>1</v>
      </c>
      <c r="N10" s="84">
        <v>997</v>
      </c>
      <c r="O10" s="84">
        <v>188</v>
      </c>
      <c r="P10" s="84">
        <v>46</v>
      </c>
    </row>
    <row r="11" spans="2:17" x14ac:dyDescent="0.25">
      <c r="B11" s="84" t="s">
        <v>121</v>
      </c>
      <c r="C11" s="84" t="s">
        <v>122</v>
      </c>
      <c r="D11" s="84" t="s">
        <v>99</v>
      </c>
      <c r="E11" s="84">
        <v>1</v>
      </c>
      <c r="F11" s="84">
        <v>2</v>
      </c>
      <c r="G11" s="84">
        <v>0</v>
      </c>
      <c r="H11" s="84">
        <v>29711</v>
      </c>
      <c r="I11" s="84">
        <v>83</v>
      </c>
      <c r="J11" s="84">
        <v>10</v>
      </c>
      <c r="K11" s="84" t="s">
        <v>113</v>
      </c>
      <c r="L11" s="84" t="s">
        <v>101</v>
      </c>
      <c r="M11" s="84">
        <v>0</v>
      </c>
      <c r="N11" s="84">
        <v>1264</v>
      </c>
      <c r="O11" s="84">
        <v>168</v>
      </c>
      <c r="P11" s="84">
        <v>82</v>
      </c>
    </row>
    <row r="12" spans="2:17" x14ac:dyDescent="0.25">
      <c r="B12" s="84" t="s">
        <v>123</v>
      </c>
      <c r="C12" s="84" t="s">
        <v>124</v>
      </c>
      <c r="D12" s="84" t="s">
        <v>125</v>
      </c>
      <c r="E12" s="84">
        <v>2</v>
      </c>
      <c r="F12" s="84">
        <v>2</v>
      </c>
      <c r="G12" s="84">
        <v>2</v>
      </c>
      <c r="H12" s="84">
        <v>30691</v>
      </c>
      <c r="I12" s="84">
        <v>0</v>
      </c>
      <c r="J12" s="84">
        <v>15</v>
      </c>
      <c r="K12" s="84" t="s">
        <v>113</v>
      </c>
      <c r="L12" s="84" t="s">
        <v>101</v>
      </c>
      <c r="M12" s="84">
        <v>0</v>
      </c>
      <c r="N12" s="84">
        <v>1749</v>
      </c>
      <c r="O12" s="84">
        <v>153</v>
      </c>
      <c r="P12" s="84">
        <v>76</v>
      </c>
    </row>
    <row r="13" spans="2:17" x14ac:dyDescent="0.25">
      <c r="B13" s="84" t="s">
        <v>126</v>
      </c>
      <c r="C13" s="84" t="s">
        <v>127</v>
      </c>
      <c r="D13" s="84" t="s">
        <v>99</v>
      </c>
      <c r="E13" s="84">
        <v>3</v>
      </c>
      <c r="F13" s="84">
        <v>1</v>
      </c>
      <c r="G13" s="84">
        <v>13</v>
      </c>
      <c r="H13" s="84">
        <v>29447</v>
      </c>
      <c r="I13" s="84">
        <v>54</v>
      </c>
      <c r="J13" s="84">
        <v>20</v>
      </c>
      <c r="K13" s="84" t="s">
        <v>100</v>
      </c>
      <c r="L13" s="84" t="s">
        <v>128</v>
      </c>
      <c r="M13" s="84">
        <v>2</v>
      </c>
      <c r="N13" s="84">
        <v>1798</v>
      </c>
      <c r="O13" s="84">
        <v>168</v>
      </c>
      <c r="P13" s="84">
        <v>61</v>
      </c>
    </row>
    <row r="14" spans="2:17" x14ac:dyDescent="0.25">
      <c r="B14" s="84" t="s">
        <v>129</v>
      </c>
      <c r="C14" s="84" t="s">
        <v>130</v>
      </c>
      <c r="D14" s="84" t="s">
        <v>105</v>
      </c>
      <c r="E14" s="84">
        <v>2</v>
      </c>
      <c r="F14" s="84">
        <v>4</v>
      </c>
      <c r="G14" s="84">
        <v>6</v>
      </c>
      <c r="H14" s="84">
        <v>30349</v>
      </c>
      <c r="I14" s="84">
        <v>144</v>
      </c>
      <c r="J14" s="84">
        <v>0</v>
      </c>
      <c r="K14" s="84" t="s">
        <v>109</v>
      </c>
      <c r="L14" s="84" t="s">
        <v>101</v>
      </c>
      <c r="M14" s="84">
        <v>4</v>
      </c>
      <c r="N14" s="84">
        <v>1915</v>
      </c>
      <c r="O14" s="84">
        <v>196</v>
      </c>
      <c r="P14" s="84">
        <v>52</v>
      </c>
    </row>
    <row r="15" spans="2:17" x14ac:dyDescent="0.25">
      <c r="B15" s="84" t="s">
        <v>131</v>
      </c>
      <c r="C15" s="84" t="s">
        <v>132</v>
      </c>
      <c r="D15" s="84" t="s">
        <v>125</v>
      </c>
      <c r="E15" s="84">
        <v>1</v>
      </c>
      <c r="F15" s="84">
        <v>2</v>
      </c>
      <c r="G15" s="84">
        <v>8</v>
      </c>
      <c r="H15" s="84">
        <v>30463</v>
      </c>
      <c r="I15" s="84">
        <v>54</v>
      </c>
      <c r="J15" s="84">
        <v>22</v>
      </c>
      <c r="K15" s="84"/>
      <c r="L15" s="84" t="s">
        <v>114</v>
      </c>
      <c r="M15" s="84">
        <v>0</v>
      </c>
      <c r="N15" s="84">
        <v>285</v>
      </c>
      <c r="O15" s="84">
        <v>173</v>
      </c>
      <c r="P15" s="84">
        <v>76</v>
      </c>
    </row>
    <row r="16" spans="2:17" x14ac:dyDescent="0.25">
      <c r="B16" s="84" t="s">
        <v>133</v>
      </c>
      <c r="C16" s="84" t="s">
        <v>134</v>
      </c>
      <c r="D16" s="84" t="s">
        <v>125</v>
      </c>
      <c r="E16" s="84">
        <v>1</v>
      </c>
      <c r="F16" s="84">
        <v>4</v>
      </c>
      <c r="G16" s="84">
        <v>7</v>
      </c>
      <c r="H16" s="84">
        <v>30954</v>
      </c>
      <c r="I16" s="84">
        <v>88</v>
      </c>
      <c r="J16" s="84">
        <v>19</v>
      </c>
      <c r="K16" s="84" t="s">
        <v>109</v>
      </c>
      <c r="L16" s="84" t="s">
        <v>135</v>
      </c>
      <c r="M16" s="84">
        <v>1</v>
      </c>
      <c r="N16" s="84">
        <v>297</v>
      </c>
      <c r="O16" s="84">
        <v>188</v>
      </c>
      <c r="P16" s="84">
        <v>46</v>
      </c>
    </row>
    <row r="17" spans="2:16" x14ac:dyDescent="0.25">
      <c r="B17" s="84" t="s">
        <v>136</v>
      </c>
      <c r="C17" s="84" t="s">
        <v>137</v>
      </c>
      <c r="D17" s="84" t="s">
        <v>99</v>
      </c>
      <c r="E17" s="84">
        <v>3</v>
      </c>
      <c r="F17" s="84">
        <v>4</v>
      </c>
      <c r="G17" s="84">
        <v>8</v>
      </c>
      <c r="H17" s="84">
        <v>29964</v>
      </c>
      <c r="I17" s="84">
        <v>45</v>
      </c>
      <c r="J17" s="84">
        <v>7</v>
      </c>
      <c r="K17" s="84" t="s">
        <v>138</v>
      </c>
      <c r="L17" s="84" t="s">
        <v>135</v>
      </c>
      <c r="M17" s="84">
        <v>3</v>
      </c>
      <c r="N17" s="84">
        <v>345</v>
      </c>
      <c r="O17" s="84">
        <v>164</v>
      </c>
      <c r="P17" s="84">
        <v>104</v>
      </c>
    </row>
    <row r="18" spans="2:16" x14ac:dyDescent="0.25">
      <c r="B18" s="84" t="s">
        <v>139</v>
      </c>
      <c r="C18" s="84" t="s">
        <v>140</v>
      </c>
      <c r="D18" s="84" t="s">
        <v>105</v>
      </c>
      <c r="E18" s="84">
        <v>2</v>
      </c>
      <c r="F18" s="84">
        <v>3</v>
      </c>
      <c r="G18" s="84">
        <v>0</v>
      </c>
      <c r="H18" s="84">
        <v>30365</v>
      </c>
      <c r="I18" s="84">
        <v>64</v>
      </c>
      <c r="J18" s="84">
        <v>14</v>
      </c>
      <c r="K18" s="84" t="s">
        <v>100</v>
      </c>
      <c r="L18" s="84" t="s">
        <v>141</v>
      </c>
      <c r="M18" s="84">
        <v>2</v>
      </c>
      <c r="N18" s="84">
        <v>930</v>
      </c>
      <c r="O18" s="84">
        <v>150</v>
      </c>
      <c r="P18" s="84">
        <v>98</v>
      </c>
    </row>
    <row r="19" spans="2:16" x14ac:dyDescent="0.25">
      <c r="B19" s="84" t="s">
        <v>142</v>
      </c>
      <c r="C19" s="84" t="s">
        <v>143</v>
      </c>
      <c r="D19" s="84" t="s">
        <v>125</v>
      </c>
      <c r="E19" s="84">
        <v>3</v>
      </c>
      <c r="F19" s="84">
        <v>3</v>
      </c>
      <c r="G19" s="84">
        <v>7</v>
      </c>
      <c r="H19" s="84">
        <v>30815</v>
      </c>
      <c r="I19" s="84">
        <v>7</v>
      </c>
      <c r="J19" s="84">
        <v>15</v>
      </c>
      <c r="K19" s="84" t="s">
        <v>138</v>
      </c>
      <c r="L19" s="84" t="s">
        <v>135</v>
      </c>
      <c r="M19" s="84">
        <v>0</v>
      </c>
      <c r="N19" s="84">
        <v>1419</v>
      </c>
      <c r="O19" s="84">
        <v>181</v>
      </c>
      <c r="P19" s="84">
        <v>67</v>
      </c>
    </row>
    <row r="20" spans="2:16" x14ac:dyDescent="0.25">
      <c r="B20" s="84" t="s">
        <v>144</v>
      </c>
      <c r="C20" s="84" t="s">
        <v>145</v>
      </c>
      <c r="D20" s="84" t="s">
        <v>105</v>
      </c>
      <c r="E20" s="84">
        <v>2</v>
      </c>
      <c r="F20" s="84">
        <v>2</v>
      </c>
      <c r="G20" s="84">
        <v>10</v>
      </c>
      <c r="H20" s="84">
        <v>29716</v>
      </c>
      <c r="I20" s="84">
        <v>13</v>
      </c>
      <c r="J20" s="84">
        <v>25</v>
      </c>
      <c r="K20" s="84" t="s">
        <v>138</v>
      </c>
      <c r="L20" s="84" t="s">
        <v>128</v>
      </c>
      <c r="M20" s="84">
        <v>3</v>
      </c>
      <c r="N20" s="84">
        <v>1476</v>
      </c>
      <c r="O20" s="84">
        <v>161</v>
      </c>
      <c r="P20" s="84">
        <v>87</v>
      </c>
    </row>
    <row r="21" spans="2:16" x14ac:dyDescent="0.25">
      <c r="B21" s="84" t="s">
        <v>146</v>
      </c>
      <c r="C21" s="84" t="s">
        <v>147</v>
      </c>
      <c r="D21" s="84" t="s">
        <v>125</v>
      </c>
      <c r="E21" s="84">
        <v>2</v>
      </c>
      <c r="F21" s="84">
        <v>4</v>
      </c>
      <c r="G21" s="84">
        <v>5</v>
      </c>
      <c r="H21" s="84">
        <v>30045</v>
      </c>
      <c r="I21" s="84">
        <v>161</v>
      </c>
      <c r="J21" s="84">
        <v>19</v>
      </c>
      <c r="K21" s="84" t="s">
        <v>138</v>
      </c>
      <c r="L21" s="84" t="s">
        <v>101</v>
      </c>
      <c r="M21" s="84">
        <v>3</v>
      </c>
      <c r="N21" s="84">
        <v>1988</v>
      </c>
      <c r="O21" s="84">
        <v>153</v>
      </c>
      <c r="P21" s="84">
        <v>87</v>
      </c>
    </row>
    <row r="22" spans="2:16" x14ac:dyDescent="0.25">
      <c r="B22" s="84" t="s">
        <v>148</v>
      </c>
      <c r="C22" s="84" t="s">
        <v>149</v>
      </c>
      <c r="D22" s="84" t="s">
        <v>105</v>
      </c>
      <c r="E22" s="84">
        <v>2</v>
      </c>
      <c r="F22" s="84">
        <v>1</v>
      </c>
      <c r="G22" s="84">
        <v>2</v>
      </c>
      <c r="H22" s="84">
        <v>29592</v>
      </c>
      <c r="I22" s="84">
        <v>105</v>
      </c>
      <c r="J22" s="84">
        <v>19</v>
      </c>
      <c r="K22" s="84" t="s">
        <v>138</v>
      </c>
      <c r="L22" s="84" t="s">
        <v>141</v>
      </c>
      <c r="M22" s="84">
        <v>2</v>
      </c>
      <c r="N22" s="84">
        <v>6</v>
      </c>
      <c r="O22" s="84">
        <v>160</v>
      </c>
      <c r="P22" s="84">
        <v>90</v>
      </c>
    </row>
    <row r="23" spans="2:16" x14ac:dyDescent="0.25">
      <c r="B23" s="84" t="s">
        <v>150</v>
      </c>
      <c r="C23" s="84" t="s">
        <v>151</v>
      </c>
      <c r="D23" s="84" t="s">
        <v>99</v>
      </c>
      <c r="E23" s="84">
        <v>1</v>
      </c>
      <c r="F23" s="84">
        <v>4</v>
      </c>
      <c r="G23" s="84">
        <v>13</v>
      </c>
      <c r="H23" s="84">
        <v>29307</v>
      </c>
      <c r="I23" s="84">
        <v>34</v>
      </c>
      <c r="J23" s="84">
        <v>13</v>
      </c>
      <c r="K23" s="84" t="s">
        <v>138</v>
      </c>
      <c r="L23" s="84" t="s">
        <v>141</v>
      </c>
      <c r="M23" s="84">
        <v>4</v>
      </c>
      <c r="N23" s="84">
        <v>331</v>
      </c>
      <c r="O23" s="84">
        <v>169</v>
      </c>
      <c r="P23" s="84">
        <v>60</v>
      </c>
    </row>
    <row r="24" spans="2:16" x14ac:dyDescent="0.25">
      <c r="B24" s="84" t="s">
        <v>152</v>
      </c>
      <c r="C24" s="84" t="s">
        <v>149</v>
      </c>
      <c r="D24" s="84" t="s">
        <v>125</v>
      </c>
      <c r="E24" s="84">
        <v>2</v>
      </c>
      <c r="F24" s="84">
        <v>1</v>
      </c>
      <c r="G24" s="84">
        <v>11</v>
      </c>
      <c r="H24" s="84">
        <v>30417</v>
      </c>
      <c r="I24" s="84">
        <v>32</v>
      </c>
      <c r="J24" s="84">
        <v>21</v>
      </c>
      <c r="K24" s="84" t="s">
        <v>138</v>
      </c>
      <c r="L24" s="84" t="s">
        <v>110</v>
      </c>
      <c r="M24" s="84">
        <v>4</v>
      </c>
      <c r="N24" s="84">
        <v>352</v>
      </c>
      <c r="O24" s="84">
        <v>162</v>
      </c>
      <c r="P24" s="84">
        <v>64</v>
      </c>
    </row>
    <row r="25" spans="2:16" x14ac:dyDescent="0.25">
      <c r="B25" s="84" t="s">
        <v>153</v>
      </c>
      <c r="C25" s="84" t="s">
        <v>154</v>
      </c>
      <c r="D25" s="84" t="s">
        <v>99</v>
      </c>
      <c r="E25" s="84">
        <v>3</v>
      </c>
      <c r="F25" s="84">
        <v>3</v>
      </c>
      <c r="G25" s="84">
        <v>10</v>
      </c>
      <c r="H25" s="84">
        <v>29708</v>
      </c>
      <c r="I25" s="84">
        <v>40</v>
      </c>
      <c r="J25" s="84">
        <v>7</v>
      </c>
      <c r="K25" s="84"/>
      <c r="L25" s="84" t="s">
        <v>110</v>
      </c>
      <c r="M25" s="84">
        <v>3</v>
      </c>
      <c r="N25" s="84">
        <v>474</v>
      </c>
      <c r="O25" s="84">
        <v>177</v>
      </c>
      <c r="P25" s="84">
        <v>100</v>
      </c>
    </row>
    <row r="26" spans="2:16" x14ac:dyDescent="0.25">
      <c r="B26" s="84" t="s">
        <v>155</v>
      </c>
      <c r="C26" s="84" t="s">
        <v>156</v>
      </c>
      <c r="D26" s="84" t="s">
        <v>99</v>
      </c>
      <c r="E26" s="84">
        <v>2</v>
      </c>
      <c r="F26" s="84">
        <v>3</v>
      </c>
      <c r="G26" s="84">
        <v>3</v>
      </c>
      <c r="H26" s="84">
        <v>29764</v>
      </c>
      <c r="I26" s="84">
        <v>61</v>
      </c>
      <c r="J26" s="84">
        <v>29</v>
      </c>
      <c r="K26" s="84" t="s">
        <v>138</v>
      </c>
      <c r="L26" s="84" t="s">
        <v>141</v>
      </c>
      <c r="M26" s="84">
        <v>0</v>
      </c>
      <c r="N26" s="84">
        <v>580</v>
      </c>
      <c r="O26" s="84">
        <v>168</v>
      </c>
      <c r="P26" s="84">
        <v>81</v>
      </c>
    </row>
    <row r="27" spans="2:16" x14ac:dyDescent="0.25">
      <c r="B27" s="84" t="s">
        <v>157</v>
      </c>
      <c r="C27" s="84" t="s">
        <v>158</v>
      </c>
      <c r="D27" s="84" t="s">
        <v>99</v>
      </c>
      <c r="E27" s="84">
        <v>1</v>
      </c>
      <c r="F27" s="84">
        <v>4</v>
      </c>
      <c r="G27" s="84">
        <v>12</v>
      </c>
      <c r="H27" s="84">
        <v>30469</v>
      </c>
      <c r="I27" s="84">
        <v>89</v>
      </c>
      <c r="J27" s="84">
        <v>29</v>
      </c>
      <c r="K27" s="84" t="s">
        <v>100</v>
      </c>
      <c r="L27" s="84" t="s">
        <v>141</v>
      </c>
      <c r="M27" s="84">
        <v>4</v>
      </c>
      <c r="N27" s="84">
        <v>707</v>
      </c>
      <c r="O27" s="84">
        <v>156</v>
      </c>
      <c r="P27" s="84">
        <v>61</v>
      </c>
    </row>
    <row r="28" spans="2:16" x14ac:dyDescent="0.25">
      <c r="B28" s="84" t="s">
        <v>159</v>
      </c>
      <c r="C28" s="84" t="s">
        <v>160</v>
      </c>
      <c r="D28" s="84" t="s">
        <v>108</v>
      </c>
      <c r="E28" s="84">
        <v>3</v>
      </c>
      <c r="F28" s="84">
        <v>2</v>
      </c>
      <c r="G28" s="84">
        <v>3</v>
      </c>
      <c r="H28" s="84">
        <v>30138</v>
      </c>
      <c r="I28" s="84">
        <v>177</v>
      </c>
      <c r="J28" s="84">
        <v>18</v>
      </c>
      <c r="K28" s="84" t="s">
        <v>109</v>
      </c>
      <c r="L28" s="84" t="s">
        <v>135</v>
      </c>
      <c r="M28" s="84">
        <v>4</v>
      </c>
      <c r="N28" s="84">
        <v>734</v>
      </c>
      <c r="O28" s="84">
        <v>180</v>
      </c>
      <c r="P28" s="84">
        <v>81</v>
      </c>
    </row>
    <row r="29" spans="2:16" x14ac:dyDescent="0.25">
      <c r="B29" s="84" t="s">
        <v>115</v>
      </c>
      <c r="C29" s="84" t="s">
        <v>161</v>
      </c>
      <c r="D29" s="84" t="s">
        <v>108</v>
      </c>
      <c r="E29" s="84">
        <v>1</v>
      </c>
      <c r="F29" s="84">
        <v>1</v>
      </c>
      <c r="G29" s="84">
        <v>13</v>
      </c>
      <c r="H29" s="84">
        <v>30155</v>
      </c>
      <c r="I29" s="84">
        <v>112</v>
      </c>
      <c r="J29" s="84">
        <v>12</v>
      </c>
      <c r="K29" s="84" t="s">
        <v>100</v>
      </c>
      <c r="L29" s="84" t="s">
        <v>110</v>
      </c>
      <c r="M29" s="84">
        <v>4</v>
      </c>
      <c r="N29" s="84">
        <v>1214</v>
      </c>
      <c r="O29" s="84">
        <v>179</v>
      </c>
      <c r="P29" s="84">
        <v>70</v>
      </c>
    </row>
    <row r="30" spans="2:16" x14ac:dyDescent="0.25">
      <c r="B30" s="84" t="s">
        <v>162</v>
      </c>
      <c r="C30" s="84" t="s">
        <v>163</v>
      </c>
      <c r="D30" s="84" t="s">
        <v>108</v>
      </c>
      <c r="E30" s="84">
        <v>2</v>
      </c>
      <c r="F30" s="84">
        <v>4</v>
      </c>
      <c r="G30" s="84">
        <v>9</v>
      </c>
      <c r="H30" s="84">
        <v>30383</v>
      </c>
      <c r="I30" s="84">
        <v>61</v>
      </c>
      <c r="J30" s="84">
        <v>14</v>
      </c>
      <c r="K30" s="84" t="s">
        <v>100</v>
      </c>
      <c r="L30" s="84" t="s">
        <v>114</v>
      </c>
      <c r="M30" s="84">
        <v>2</v>
      </c>
      <c r="N30" s="84">
        <v>1729</v>
      </c>
      <c r="O30" s="84">
        <v>169</v>
      </c>
      <c r="P30" s="84">
        <v>80</v>
      </c>
    </row>
    <row r="31" spans="2:16" x14ac:dyDescent="0.25">
      <c r="B31" s="84" t="s">
        <v>164</v>
      </c>
      <c r="C31" s="84" t="s">
        <v>165</v>
      </c>
      <c r="D31" s="84" t="s">
        <v>125</v>
      </c>
      <c r="E31" s="84">
        <v>2</v>
      </c>
      <c r="F31" s="84">
        <v>1</v>
      </c>
      <c r="G31" s="84">
        <v>6</v>
      </c>
      <c r="H31" s="84">
        <v>29932</v>
      </c>
      <c r="I31" s="84">
        <v>113</v>
      </c>
      <c r="J31" s="84">
        <v>3</v>
      </c>
      <c r="K31" s="84" t="s">
        <v>100</v>
      </c>
      <c r="L31" s="84" t="s">
        <v>166</v>
      </c>
      <c r="M31" s="84">
        <v>4</v>
      </c>
      <c r="N31" s="84">
        <v>1878</v>
      </c>
      <c r="O31" s="84">
        <v>193</v>
      </c>
      <c r="P31" s="84">
        <v>61</v>
      </c>
    </row>
    <row r="32" spans="2:16" x14ac:dyDescent="0.25">
      <c r="B32" s="84" t="s">
        <v>131</v>
      </c>
      <c r="C32" s="84" t="s">
        <v>167</v>
      </c>
      <c r="D32" s="84" t="s">
        <v>105</v>
      </c>
      <c r="E32" s="84">
        <v>1</v>
      </c>
      <c r="F32" s="84">
        <v>2</v>
      </c>
      <c r="G32" s="84">
        <v>0</v>
      </c>
      <c r="H32" s="84">
        <v>29841</v>
      </c>
      <c r="I32" s="84">
        <v>179</v>
      </c>
      <c r="J32" s="84">
        <v>1</v>
      </c>
      <c r="K32" s="84" t="s">
        <v>113</v>
      </c>
      <c r="L32" s="84" t="s">
        <v>166</v>
      </c>
      <c r="M32" s="84">
        <v>2</v>
      </c>
      <c r="N32" s="84">
        <v>1934</v>
      </c>
      <c r="O32" s="84">
        <v>178</v>
      </c>
      <c r="P32" s="84">
        <v>88</v>
      </c>
    </row>
    <row r="33" spans="2:16" x14ac:dyDescent="0.25">
      <c r="B33" s="84" t="s">
        <v>168</v>
      </c>
      <c r="C33" s="84" t="s">
        <v>156</v>
      </c>
      <c r="D33" s="84" t="s">
        <v>125</v>
      </c>
      <c r="E33" s="84">
        <v>3</v>
      </c>
      <c r="F33" s="84">
        <v>1</v>
      </c>
      <c r="G33" s="84">
        <v>9</v>
      </c>
      <c r="H33" s="84">
        <v>30998</v>
      </c>
      <c r="I33" s="84">
        <v>99</v>
      </c>
      <c r="J33" s="84">
        <v>3</v>
      </c>
      <c r="K33" s="84" t="s">
        <v>138</v>
      </c>
      <c r="L33" s="84" t="s">
        <v>135</v>
      </c>
      <c r="M33" s="84">
        <v>2</v>
      </c>
      <c r="N33" s="84">
        <v>1957</v>
      </c>
      <c r="O33" s="84">
        <v>151</v>
      </c>
      <c r="P33" s="84">
        <v>72</v>
      </c>
    </row>
    <row r="34" spans="2:16" x14ac:dyDescent="0.25">
      <c r="B34" s="84" t="s">
        <v>169</v>
      </c>
      <c r="C34" s="84" t="s">
        <v>170</v>
      </c>
      <c r="D34" s="84" t="s">
        <v>99</v>
      </c>
      <c r="E34" s="84">
        <v>2</v>
      </c>
      <c r="F34" s="84">
        <v>2</v>
      </c>
      <c r="G34" s="84">
        <v>13</v>
      </c>
      <c r="H34" s="84">
        <v>30569</v>
      </c>
      <c r="I34" s="84">
        <v>88</v>
      </c>
      <c r="J34" s="84">
        <v>21</v>
      </c>
      <c r="K34" s="84" t="s">
        <v>109</v>
      </c>
      <c r="L34" s="84" t="s">
        <v>101</v>
      </c>
      <c r="M34" s="84">
        <v>0</v>
      </c>
      <c r="N34" s="84">
        <v>492</v>
      </c>
      <c r="O34" s="84">
        <v>162</v>
      </c>
      <c r="P34" s="84">
        <v>69</v>
      </c>
    </row>
    <row r="35" spans="2:16" x14ac:dyDescent="0.25">
      <c r="B35" s="84" t="s">
        <v>171</v>
      </c>
      <c r="C35" s="84" t="s">
        <v>172</v>
      </c>
      <c r="D35" s="84" t="s">
        <v>125</v>
      </c>
      <c r="E35" s="84">
        <v>1</v>
      </c>
      <c r="F35" s="84">
        <v>1</v>
      </c>
      <c r="G35" s="84">
        <v>4</v>
      </c>
      <c r="H35" s="84">
        <v>29346</v>
      </c>
      <c r="I35" s="84">
        <v>174</v>
      </c>
      <c r="J35" s="84">
        <v>2</v>
      </c>
      <c r="K35" s="84" t="s">
        <v>113</v>
      </c>
      <c r="L35" s="84" t="s">
        <v>135</v>
      </c>
      <c r="M35" s="84">
        <v>3</v>
      </c>
      <c r="N35" s="84">
        <v>540</v>
      </c>
      <c r="O35" s="84">
        <v>162</v>
      </c>
      <c r="P35" s="84">
        <v>95</v>
      </c>
    </row>
    <row r="36" spans="2:16" x14ac:dyDescent="0.25">
      <c r="B36" s="84" t="s">
        <v>173</v>
      </c>
      <c r="C36" s="84" t="s">
        <v>127</v>
      </c>
      <c r="D36" s="84" t="s">
        <v>108</v>
      </c>
      <c r="E36" s="84">
        <v>3</v>
      </c>
      <c r="F36" s="84">
        <v>1</v>
      </c>
      <c r="G36" s="84">
        <v>7</v>
      </c>
      <c r="H36" s="84">
        <v>29993</v>
      </c>
      <c r="I36" s="84">
        <v>61</v>
      </c>
      <c r="J36" s="84">
        <v>3</v>
      </c>
      <c r="K36" s="84" t="s">
        <v>138</v>
      </c>
      <c r="L36" s="84" t="s">
        <v>101</v>
      </c>
      <c r="M36" s="84">
        <v>2</v>
      </c>
      <c r="N36" s="84">
        <v>555</v>
      </c>
      <c r="O36" s="84">
        <v>187</v>
      </c>
      <c r="P36" s="84">
        <v>90</v>
      </c>
    </row>
    <row r="37" spans="2:16" x14ac:dyDescent="0.25">
      <c r="B37" s="84" t="s">
        <v>174</v>
      </c>
      <c r="C37" s="84" t="s">
        <v>116</v>
      </c>
      <c r="D37" s="84" t="s">
        <v>99</v>
      </c>
      <c r="E37" s="84">
        <v>2</v>
      </c>
      <c r="F37" s="84">
        <v>1</v>
      </c>
      <c r="G37" s="84">
        <v>2</v>
      </c>
      <c r="H37" s="84">
        <v>29804</v>
      </c>
      <c r="I37" s="84">
        <v>112</v>
      </c>
      <c r="J37" s="84">
        <v>11</v>
      </c>
      <c r="K37" s="84" t="s">
        <v>113</v>
      </c>
      <c r="L37" s="84" t="s">
        <v>110</v>
      </c>
      <c r="M37" s="84">
        <v>2</v>
      </c>
      <c r="N37" s="84">
        <v>952</v>
      </c>
      <c r="O37" s="84">
        <v>199</v>
      </c>
      <c r="P37" s="84">
        <v>101</v>
      </c>
    </row>
    <row r="38" spans="2:16" x14ac:dyDescent="0.25">
      <c r="B38" s="84" t="s">
        <v>150</v>
      </c>
      <c r="C38" s="84" t="s">
        <v>175</v>
      </c>
      <c r="D38" s="84" t="s">
        <v>108</v>
      </c>
      <c r="E38" s="84">
        <v>2</v>
      </c>
      <c r="F38" s="84">
        <v>2</v>
      </c>
      <c r="G38" s="84">
        <v>6</v>
      </c>
      <c r="H38" s="84">
        <v>29914</v>
      </c>
      <c r="I38" s="84">
        <v>151</v>
      </c>
      <c r="J38" s="84">
        <v>20</v>
      </c>
      <c r="K38" s="84" t="s">
        <v>138</v>
      </c>
      <c r="L38" s="84" t="s">
        <v>128</v>
      </c>
      <c r="M38" s="84">
        <v>3</v>
      </c>
      <c r="N38" s="84">
        <v>1078</v>
      </c>
      <c r="O38" s="84">
        <v>186</v>
      </c>
      <c r="P38" s="84">
        <v>49</v>
      </c>
    </row>
    <row r="39" spans="2:16" x14ac:dyDescent="0.25">
      <c r="B39" s="84" t="s">
        <v>176</v>
      </c>
      <c r="C39" s="84" t="s">
        <v>177</v>
      </c>
      <c r="D39" s="84" t="s">
        <v>108</v>
      </c>
      <c r="E39" s="84">
        <v>1</v>
      </c>
      <c r="F39" s="84">
        <v>2</v>
      </c>
      <c r="G39" s="84">
        <v>7</v>
      </c>
      <c r="H39" s="84">
        <v>30575</v>
      </c>
      <c r="I39" s="84">
        <v>140</v>
      </c>
      <c r="J39" s="84">
        <v>12</v>
      </c>
      <c r="K39" s="84" t="s">
        <v>138</v>
      </c>
      <c r="L39" s="84" t="s">
        <v>101</v>
      </c>
      <c r="M39" s="84">
        <v>1</v>
      </c>
      <c r="N39" s="84">
        <v>1201</v>
      </c>
      <c r="O39" s="84">
        <v>166</v>
      </c>
      <c r="P39" s="84">
        <v>83</v>
      </c>
    </row>
    <row r="40" spans="2:16" x14ac:dyDescent="0.25">
      <c r="B40" s="84" t="s">
        <v>178</v>
      </c>
      <c r="C40" s="84" t="s">
        <v>179</v>
      </c>
      <c r="D40" s="84" t="s">
        <v>99</v>
      </c>
      <c r="E40" s="84">
        <v>1</v>
      </c>
      <c r="F40" s="84">
        <v>4</v>
      </c>
      <c r="G40" s="84">
        <v>8</v>
      </c>
      <c r="H40" s="84">
        <v>30668</v>
      </c>
      <c r="I40" s="84">
        <v>81</v>
      </c>
      <c r="J40" s="84">
        <v>2</v>
      </c>
      <c r="K40" s="84" t="s">
        <v>113</v>
      </c>
      <c r="L40" s="84" t="s">
        <v>110</v>
      </c>
      <c r="M40" s="84">
        <v>1</v>
      </c>
      <c r="N40" s="84">
        <v>1322</v>
      </c>
      <c r="O40" s="84">
        <v>162</v>
      </c>
      <c r="P40" s="84">
        <v>63</v>
      </c>
    </row>
    <row r="41" spans="2:16" x14ac:dyDescent="0.25">
      <c r="B41" s="84" t="s">
        <v>180</v>
      </c>
      <c r="C41" s="84" t="s">
        <v>181</v>
      </c>
      <c r="D41" s="84" t="s">
        <v>99</v>
      </c>
      <c r="E41" s="84">
        <v>2</v>
      </c>
      <c r="F41" s="84">
        <v>4</v>
      </c>
      <c r="G41" s="84">
        <v>3</v>
      </c>
      <c r="H41" s="84">
        <v>30984</v>
      </c>
      <c r="I41" s="84">
        <v>43</v>
      </c>
      <c r="J41" s="84">
        <v>3</v>
      </c>
      <c r="K41" s="84" t="s">
        <v>100</v>
      </c>
      <c r="L41" s="84" t="s">
        <v>110</v>
      </c>
      <c r="M41" s="84">
        <v>4</v>
      </c>
      <c r="N41" s="84">
        <v>1573</v>
      </c>
      <c r="O41" s="84">
        <v>169</v>
      </c>
      <c r="P41" s="84">
        <v>83</v>
      </c>
    </row>
    <row r="42" spans="2:16" x14ac:dyDescent="0.25">
      <c r="B42" s="84" t="s">
        <v>182</v>
      </c>
      <c r="C42" s="84" t="s">
        <v>183</v>
      </c>
      <c r="D42" s="84" t="s">
        <v>125</v>
      </c>
      <c r="E42" s="84">
        <v>3</v>
      </c>
      <c r="F42" s="84">
        <v>3</v>
      </c>
      <c r="G42" s="84">
        <v>11</v>
      </c>
      <c r="H42" s="84">
        <v>29801</v>
      </c>
      <c r="I42" s="84">
        <v>125</v>
      </c>
      <c r="J42" s="84">
        <v>9</v>
      </c>
      <c r="K42" s="84" t="s">
        <v>138</v>
      </c>
      <c r="L42" s="84" t="s">
        <v>114</v>
      </c>
      <c r="M42" s="84">
        <v>0</v>
      </c>
      <c r="N42" s="84">
        <v>1785</v>
      </c>
      <c r="O42" s="84">
        <v>156</v>
      </c>
      <c r="P42" s="84">
        <v>73</v>
      </c>
    </row>
    <row r="43" spans="2:16" x14ac:dyDescent="0.25">
      <c r="B43" s="84" t="s">
        <v>184</v>
      </c>
      <c r="C43" s="84" t="s">
        <v>112</v>
      </c>
      <c r="D43" s="84" t="s">
        <v>99</v>
      </c>
      <c r="E43" s="84">
        <v>1</v>
      </c>
      <c r="F43" s="84">
        <v>1</v>
      </c>
      <c r="G43" s="84">
        <v>11</v>
      </c>
      <c r="H43" s="84">
        <v>29802</v>
      </c>
      <c r="I43" s="84">
        <v>36</v>
      </c>
      <c r="J43" s="84">
        <v>3</v>
      </c>
      <c r="K43" s="84" t="s">
        <v>100</v>
      </c>
      <c r="L43" s="84" t="s">
        <v>110</v>
      </c>
      <c r="M43" s="84">
        <v>2</v>
      </c>
      <c r="N43" s="84">
        <v>19</v>
      </c>
      <c r="O43" s="84">
        <v>165</v>
      </c>
      <c r="P43" s="84">
        <v>57</v>
      </c>
    </row>
    <row r="44" spans="2:16" x14ac:dyDescent="0.25">
      <c r="B44" s="84" t="s">
        <v>185</v>
      </c>
      <c r="C44" s="84" t="s">
        <v>186</v>
      </c>
      <c r="D44" s="84" t="s">
        <v>99</v>
      </c>
      <c r="E44" s="84">
        <v>1</v>
      </c>
      <c r="F44" s="84">
        <v>1</v>
      </c>
      <c r="G44" s="84">
        <v>11</v>
      </c>
      <c r="H44" s="84">
        <v>29896</v>
      </c>
      <c r="I44" s="84">
        <v>140</v>
      </c>
      <c r="J44" s="84">
        <v>21</v>
      </c>
      <c r="K44" s="84" t="s">
        <v>138</v>
      </c>
      <c r="L44" s="84" t="s">
        <v>166</v>
      </c>
      <c r="M44" s="84">
        <v>3</v>
      </c>
      <c r="N44" s="84">
        <v>185</v>
      </c>
      <c r="O44" s="84">
        <v>151</v>
      </c>
      <c r="P44" s="84">
        <v>74</v>
      </c>
    </row>
    <row r="45" spans="2:16" x14ac:dyDescent="0.25">
      <c r="B45" s="84" t="s">
        <v>187</v>
      </c>
      <c r="C45" s="84" t="s">
        <v>188</v>
      </c>
      <c r="D45" s="84" t="s">
        <v>125</v>
      </c>
      <c r="E45" s="84">
        <v>1</v>
      </c>
      <c r="F45" s="84">
        <v>2</v>
      </c>
      <c r="G45" s="84">
        <v>13</v>
      </c>
      <c r="H45" s="84">
        <v>30745</v>
      </c>
      <c r="I45" s="84">
        <v>29</v>
      </c>
      <c r="J45" s="84">
        <v>18</v>
      </c>
      <c r="K45" s="84" t="s">
        <v>100</v>
      </c>
      <c r="L45" s="84" t="s">
        <v>128</v>
      </c>
      <c r="M45" s="84">
        <v>0</v>
      </c>
      <c r="N45" s="84">
        <v>277</v>
      </c>
      <c r="O45" s="84">
        <v>164</v>
      </c>
      <c r="P45" s="84">
        <v>96</v>
      </c>
    </row>
    <row r="46" spans="2:16" x14ac:dyDescent="0.25">
      <c r="B46" s="84" t="s">
        <v>189</v>
      </c>
      <c r="C46" s="84" t="s">
        <v>120</v>
      </c>
      <c r="D46" s="84" t="s">
        <v>105</v>
      </c>
      <c r="E46" s="84">
        <v>3</v>
      </c>
      <c r="F46" s="84">
        <v>3</v>
      </c>
      <c r="G46" s="84">
        <v>2</v>
      </c>
      <c r="H46" s="84">
        <v>30836</v>
      </c>
      <c r="I46" s="84">
        <v>55</v>
      </c>
      <c r="J46" s="84">
        <v>13</v>
      </c>
      <c r="K46" s="84" t="s">
        <v>138</v>
      </c>
      <c r="L46" s="84" t="s">
        <v>135</v>
      </c>
      <c r="M46" s="84">
        <v>4</v>
      </c>
      <c r="N46" s="84">
        <v>609</v>
      </c>
      <c r="O46" s="84">
        <v>171</v>
      </c>
      <c r="P46" s="84">
        <v>109</v>
      </c>
    </row>
    <row r="47" spans="2:16" x14ac:dyDescent="0.25">
      <c r="B47" s="84" t="s">
        <v>190</v>
      </c>
      <c r="C47" s="84" t="s">
        <v>191</v>
      </c>
      <c r="D47" s="84" t="s">
        <v>105</v>
      </c>
      <c r="E47" s="84">
        <v>2</v>
      </c>
      <c r="F47" s="84">
        <v>3</v>
      </c>
      <c r="G47" s="84">
        <v>9</v>
      </c>
      <c r="H47" s="84">
        <v>31016</v>
      </c>
      <c r="I47" s="84">
        <v>160</v>
      </c>
      <c r="J47" s="84">
        <v>16</v>
      </c>
      <c r="K47" s="84" t="s">
        <v>113</v>
      </c>
      <c r="L47" s="84" t="s">
        <v>135</v>
      </c>
      <c r="M47" s="84">
        <v>1</v>
      </c>
      <c r="N47" s="84">
        <v>1288</v>
      </c>
      <c r="O47" s="84">
        <v>168</v>
      </c>
      <c r="P47" s="84">
        <v>106</v>
      </c>
    </row>
    <row r="48" spans="2:16" x14ac:dyDescent="0.25">
      <c r="B48" s="84" t="s">
        <v>192</v>
      </c>
      <c r="C48" s="84" t="s">
        <v>193</v>
      </c>
      <c r="D48" s="84" t="s">
        <v>105</v>
      </c>
      <c r="E48" s="84">
        <v>1</v>
      </c>
      <c r="F48" s="84">
        <v>1</v>
      </c>
      <c r="G48" s="84">
        <v>8</v>
      </c>
      <c r="H48" s="84">
        <v>30696</v>
      </c>
      <c r="I48" s="84">
        <v>82</v>
      </c>
      <c r="J48" s="84">
        <v>22</v>
      </c>
      <c r="K48" s="84" t="s">
        <v>100</v>
      </c>
      <c r="L48" s="84" t="s">
        <v>141</v>
      </c>
      <c r="M48" s="84">
        <v>2</v>
      </c>
      <c r="N48" s="84">
        <v>1437</v>
      </c>
      <c r="O48" s="84">
        <v>181</v>
      </c>
      <c r="P48" s="84">
        <v>75</v>
      </c>
    </row>
    <row r="49" spans="2:16" x14ac:dyDescent="0.25">
      <c r="B49" s="84" t="s">
        <v>194</v>
      </c>
      <c r="C49" s="84" t="s">
        <v>195</v>
      </c>
      <c r="D49" s="84" t="s">
        <v>105</v>
      </c>
      <c r="E49" s="84">
        <v>2</v>
      </c>
      <c r="F49" s="84">
        <v>1</v>
      </c>
      <c r="G49" s="84">
        <v>1</v>
      </c>
      <c r="H49" s="84">
        <v>30963</v>
      </c>
      <c r="I49" s="84">
        <v>178</v>
      </c>
      <c r="J49" s="84">
        <v>4</v>
      </c>
      <c r="K49" s="84" t="s">
        <v>109</v>
      </c>
      <c r="L49" s="84" t="s">
        <v>101</v>
      </c>
      <c r="M49" s="84">
        <v>3</v>
      </c>
      <c r="N49" s="84">
        <v>1532</v>
      </c>
      <c r="O49" s="84">
        <v>188</v>
      </c>
      <c r="P49" s="84">
        <v>89</v>
      </c>
    </row>
    <row r="50" spans="2:16" x14ac:dyDescent="0.25">
      <c r="B50" s="84" t="s">
        <v>178</v>
      </c>
      <c r="C50" s="84" t="s">
        <v>196</v>
      </c>
      <c r="D50" s="84" t="s">
        <v>125</v>
      </c>
      <c r="E50" s="84">
        <v>2</v>
      </c>
      <c r="F50" s="84">
        <v>1</v>
      </c>
      <c r="G50" s="84">
        <v>3</v>
      </c>
      <c r="H50" s="84">
        <v>30595</v>
      </c>
      <c r="I50" s="84">
        <v>95</v>
      </c>
      <c r="J50" s="84">
        <v>5</v>
      </c>
      <c r="K50" s="84" t="s">
        <v>109</v>
      </c>
      <c r="L50" s="84" t="s">
        <v>128</v>
      </c>
      <c r="M50" s="84">
        <v>2</v>
      </c>
      <c r="N50" s="84">
        <v>1782</v>
      </c>
      <c r="O50" s="84">
        <v>192</v>
      </c>
      <c r="P50" s="84">
        <v>64</v>
      </c>
    </row>
    <row r="51" spans="2:16" x14ac:dyDescent="0.25">
      <c r="B51" s="84" t="s">
        <v>111</v>
      </c>
      <c r="C51" s="84" t="s">
        <v>197</v>
      </c>
      <c r="D51" s="84" t="s">
        <v>99</v>
      </c>
      <c r="E51" s="84">
        <v>3</v>
      </c>
      <c r="F51" s="84">
        <v>2</v>
      </c>
      <c r="G51" s="84">
        <v>2</v>
      </c>
      <c r="H51" s="84">
        <v>30531</v>
      </c>
      <c r="I51" s="84">
        <v>132</v>
      </c>
      <c r="J51" s="84">
        <v>4</v>
      </c>
      <c r="K51" s="84" t="s">
        <v>100</v>
      </c>
      <c r="L51" s="84" t="s">
        <v>141</v>
      </c>
      <c r="M51" s="84">
        <v>0</v>
      </c>
      <c r="N51" s="84">
        <v>1782</v>
      </c>
      <c r="O51" s="84">
        <v>185</v>
      </c>
      <c r="P51" s="84">
        <v>59</v>
      </c>
    </row>
    <row r="52" spans="2:16" x14ac:dyDescent="0.25">
      <c r="B52" s="84" t="s">
        <v>198</v>
      </c>
      <c r="C52" s="84" t="s">
        <v>122</v>
      </c>
      <c r="D52" s="84" t="s">
        <v>105</v>
      </c>
      <c r="E52" s="84">
        <v>1</v>
      </c>
      <c r="F52" s="84">
        <v>1</v>
      </c>
      <c r="G52" s="84">
        <v>6</v>
      </c>
      <c r="H52" s="84">
        <v>29238</v>
      </c>
      <c r="I52" s="84">
        <v>71</v>
      </c>
      <c r="J52" s="84">
        <v>14</v>
      </c>
      <c r="K52" s="84" t="s">
        <v>100</v>
      </c>
      <c r="L52" s="84" t="s">
        <v>128</v>
      </c>
      <c r="M52" s="84">
        <v>3</v>
      </c>
      <c r="N52" s="84">
        <v>1837</v>
      </c>
      <c r="O52" s="84">
        <v>179</v>
      </c>
      <c r="P52" s="84">
        <v>72</v>
      </c>
    </row>
    <row r="53" spans="2:16" x14ac:dyDescent="0.25">
      <c r="B53" s="84" t="s">
        <v>199</v>
      </c>
      <c r="C53" s="84" t="s">
        <v>200</v>
      </c>
      <c r="D53" s="84" t="s">
        <v>99</v>
      </c>
      <c r="E53" s="84">
        <v>2</v>
      </c>
      <c r="F53" s="84">
        <v>3</v>
      </c>
      <c r="G53" s="84">
        <v>1</v>
      </c>
      <c r="H53" s="84">
        <v>30938</v>
      </c>
      <c r="I53" s="84">
        <v>77</v>
      </c>
      <c r="J53" s="84">
        <v>20</v>
      </c>
      <c r="K53" s="84" t="s">
        <v>100</v>
      </c>
      <c r="L53" s="84" t="s">
        <v>101</v>
      </c>
      <c r="M53" s="84">
        <v>4</v>
      </c>
      <c r="N53" s="84">
        <v>295</v>
      </c>
      <c r="O53" s="84">
        <v>164</v>
      </c>
      <c r="P53" s="84">
        <v>100</v>
      </c>
    </row>
    <row r="54" spans="2:16" x14ac:dyDescent="0.25">
      <c r="B54" s="84" t="s">
        <v>201</v>
      </c>
      <c r="C54" s="84" t="s">
        <v>202</v>
      </c>
      <c r="D54" s="84" t="s">
        <v>105</v>
      </c>
      <c r="E54" s="84">
        <v>3</v>
      </c>
      <c r="F54" s="84">
        <v>4</v>
      </c>
      <c r="G54" s="84">
        <v>7</v>
      </c>
      <c r="H54" s="84">
        <v>30583</v>
      </c>
      <c r="I54" s="84">
        <v>78</v>
      </c>
      <c r="J54" s="84">
        <v>24</v>
      </c>
      <c r="K54" s="84" t="s">
        <v>113</v>
      </c>
      <c r="L54" s="84" t="s">
        <v>128</v>
      </c>
      <c r="M54" s="84">
        <v>0</v>
      </c>
      <c r="N54" s="84">
        <v>391</v>
      </c>
      <c r="O54" s="84">
        <v>184</v>
      </c>
      <c r="P54" s="84">
        <v>58</v>
      </c>
    </row>
    <row r="55" spans="2:16" x14ac:dyDescent="0.25">
      <c r="B55" s="84" t="s">
        <v>203</v>
      </c>
      <c r="C55" s="84" t="s">
        <v>204</v>
      </c>
      <c r="D55" s="84" t="s">
        <v>105</v>
      </c>
      <c r="E55" s="84">
        <v>3</v>
      </c>
      <c r="F55" s="84">
        <v>3</v>
      </c>
      <c r="G55" s="84">
        <v>12</v>
      </c>
      <c r="H55" s="84">
        <v>29224</v>
      </c>
      <c r="I55" s="84">
        <v>168</v>
      </c>
      <c r="J55" s="84">
        <v>24</v>
      </c>
      <c r="K55" s="84" t="s">
        <v>109</v>
      </c>
      <c r="L55" s="84" t="s">
        <v>166</v>
      </c>
      <c r="M55" s="84">
        <v>3</v>
      </c>
      <c r="N55" s="84">
        <v>418</v>
      </c>
      <c r="O55" s="84">
        <v>151</v>
      </c>
      <c r="P55" s="84">
        <v>95</v>
      </c>
    </row>
    <row r="56" spans="2:16" x14ac:dyDescent="0.25">
      <c r="B56" s="84" t="s">
        <v>205</v>
      </c>
      <c r="C56" s="84" t="s">
        <v>206</v>
      </c>
      <c r="D56" s="84" t="s">
        <v>105</v>
      </c>
      <c r="E56" s="84">
        <v>1</v>
      </c>
      <c r="F56" s="84">
        <v>1</v>
      </c>
      <c r="G56" s="84">
        <v>11</v>
      </c>
      <c r="H56" s="84">
        <v>29975</v>
      </c>
      <c r="I56" s="84">
        <v>53</v>
      </c>
      <c r="J56" s="84">
        <v>24</v>
      </c>
      <c r="K56" s="84"/>
      <c r="L56" s="84" t="s">
        <v>110</v>
      </c>
      <c r="M56" s="84">
        <v>4</v>
      </c>
      <c r="N56" s="84">
        <v>510</v>
      </c>
      <c r="O56" s="84">
        <v>196</v>
      </c>
      <c r="P56" s="84">
        <v>61</v>
      </c>
    </row>
    <row r="57" spans="2:16" x14ac:dyDescent="0.25">
      <c r="B57" s="84" t="s">
        <v>207</v>
      </c>
      <c r="C57" s="84" t="s">
        <v>208</v>
      </c>
      <c r="D57" s="84" t="s">
        <v>125</v>
      </c>
      <c r="E57" s="84">
        <v>2</v>
      </c>
      <c r="F57" s="84">
        <v>1</v>
      </c>
      <c r="G57" s="84">
        <v>6</v>
      </c>
      <c r="H57" s="84">
        <v>29905</v>
      </c>
      <c r="I57" s="84">
        <v>89</v>
      </c>
      <c r="J57" s="84">
        <v>4</v>
      </c>
      <c r="K57" s="84" t="s">
        <v>109</v>
      </c>
      <c r="L57" s="84" t="s">
        <v>141</v>
      </c>
      <c r="M57" s="84">
        <v>4</v>
      </c>
      <c r="N57" s="84">
        <v>548</v>
      </c>
      <c r="O57" s="84">
        <v>176</v>
      </c>
      <c r="P57" s="84">
        <v>84</v>
      </c>
    </row>
    <row r="58" spans="2:16" x14ac:dyDescent="0.25">
      <c r="B58" s="84" t="s">
        <v>106</v>
      </c>
      <c r="C58" s="84" t="s">
        <v>209</v>
      </c>
      <c r="D58" s="84" t="s">
        <v>108</v>
      </c>
      <c r="E58" s="84">
        <v>3</v>
      </c>
      <c r="F58" s="84">
        <v>1</v>
      </c>
      <c r="G58" s="84">
        <v>1</v>
      </c>
      <c r="H58" s="84">
        <v>29281</v>
      </c>
      <c r="I58" s="84">
        <v>127</v>
      </c>
      <c r="J58" s="84">
        <v>8</v>
      </c>
      <c r="K58" s="84" t="s">
        <v>109</v>
      </c>
      <c r="L58" s="84" t="s">
        <v>101</v>
      </c>
      <c r="M58" s="84">
        <v>0</v>
      </c>
      <c r="N58" s="84">
        <v>1446</v>
      </c>
      <c r="O58" s="84">
        <v>152</v>
      </c>
      <c r="P58" s="84">
        <v>78</v>
      </c>
    </row>
    <row r="59" spans="2:16" x14ac:dyDescent="0.25">
      <c r="B59" s="84" t="s">
        <v>199</v>
      </c>
      <c r="C59" s="84" t="s">
        <v>210</v>
      </c>
      <c r="D59" s="84" t="s">
        <v>125</v>
      </c>
      <c r="E59" s="84">
        <v>3</v>
      </c>
      <c r="F59" s="84">
        <v>1</v>
      </c>
      <c r="G59" s="84">
        <v>8</v>
      </c>
      <c r="H59" s="84">
        <v>30341</v>
      </c>
      <c r="I59" s="84">
        <v>194</v>
      </c>
      <c r="J59" s="84">
        <v>9</v>
      </c>
      <c r="K59" s="84" t="s">
        <v>100</v>
      </c>
      <c r="L59" s="84" t="s">
        <v>135</v>
      </c>
      <c r="M59" s="84">
        <v>4</v>
      </c>
      <c r="N59" s="84">
        <v>1872</v>
      </c>
      <c r="O59" s="84">
        <v>151</v>
      </c>
      <c r="P59" s="84">
        <v>74</v>
      </c>
    </row>
    <row r="60" spans="2:16" x14ac:dyDescent="0.25">
      <c r="B60" s="84" t="s">
        <v>211</v>
      </c>
      <c r="C60" s="84" t="s">
        <v>212</v>
      </c>
      <c r="D60" s="84" t="s">
        <v>108</v>
      </c>
      <c r="E60" s="84">
        <v>3</v>
      </c>
      <c r="F60" s="84">
        <v>4</v>
      </c>
      <c r="G60" s="84">
        <v>12</v>
      </c>
      <c r="H60" s="84">
        <v>29470</v>
      </c>
      <c r="I60" s="84">
        <v>179</v>
      </c>
      <c r="J60" s="84">
        <v>27</v>
      </c>
      <c r="K60" s="84" t="s">
        <v>138</v>
      </c>
      <c r="L60" s="84" t="s">
        <v>114</v>
      </c>
      <c r="M60" s="84">
        <v>2</v>
      </c>
      <c r="N60" s="84">
        <v>288</v>
      </c>
      <c r="O60" s="84">
        <v>153</v>
      </c>
      <c r="P60" s="84">
        <v>64</v>
      </c>
    </row>
    <row r="61" spans="2:16" x14ac:dyDescent="0.25">
      <c r="B61" s="84" t="s">
        <v>213</v>
      </c>
      <c r="C61" s="84" t="s">
        <v>104</v>
      </c>
      <c r="D61" s="84" t="s">
        <v>125</v>
      </c>
      <c r="E61" s="84">
        <v>3</v>
      </c>
      <c r="F61" s="84">
        <v>2</v>
      </c>
      <c r="G61" s="84">
        <v>7</v>
      </c>
      <c r="H61" s="84">
        <v>30716</v>
      </c>
      <c r="I61" s="84">
        <v>186</v>
      </c>
      <c r="J61" s="84">
        <v>25</v>
      </c>
      <c r="K61" s="84" t="s">
        <v>100</v>
      </c>
      <c r="L61" s="84" t="s">
        <v>166</v>
      </c>
      <c r="M61" s="84">
        <v>0</v>
      </c>
      <c r="N61" s="84">
        <v>395</v>
      </c>
      <c r="O61" s="84">
        <v>183</v>
      </c>
      <c r="P61" s="84">
        <v>69</v>
      </c>
    </row>
    <row r="62" spans="2:16" x14ac:dyDescent="0.25">
      <c r="B62" s="84" t="s">
        <v>214</v>
      </c>
      <c r="C62" s="84" t="s">
        <v>193</v>
      </c>
      <c r="D62" s="84" t="s">
        <v>99</v>
      </c>
      <c r="E62" s="84">
        <v>3</v>
      </c>
      <c r="F62" s="84">
        <v>1</v>
      </c>
      <c r="G62" s="84">
        <v>2</v>
      </c>
      <c r="H62" s="84">
        <v>29973</v>
      </c>
      <c r="I62" s="84">
        <v>66</v>
      </c>
      <c r="J62" s="84">
        <v>5</v>
      </c>
      <c r="K62" s="84" t="s">
        <v>138</v>
      </c>
      <c r="L62" s="84" t="s">
        <v>141</v>
      </c>
      <c r="M62" s="84">
        <v>2</v>
      </c>
      <c r="N62" s="84">
        <v>906</v>
      </c>
      <c r="O62" s="84">
        <v>181</v>
      </c>
      <c r="P62" s="84">
        <v>79</v>
      </c>
    </row>
    <row r="63" spans="2:16" x14ac:dyDescent="0.25">
      <c r="B63" s="84" t="s">
        <v>215</v>
      </c>
      <c r="C63" s="84" t="s">
        <v>216</v>
      </c>
      <c r="D63" s="84" t="s">
        <v>108</v>
      </c>
      <c r="E63" s="84">
        <v>3</v>
      </c>
      <c r="F63" s="84">
        <v>1</v>
      </c>
      <c r="G63" s="84">
        <v>5</v>
      </c>
      <c r="H63" s="84">
        <v>29779</v>
      </c>
      <c r="I63" s="84">
        <v>8</v>
      </c>
      <c r="J63" s="84">
        <v>22</v>
      </c>
      <c r="K63" s="84" t="s">
        <v>100</v>
      </c>
      <c r="L63" s="84" t="s">
        <v>166</v>
      </c>
      <c r="M63" s="84">
        <v>4</v>
      </c>
      <c r="N63" s="84">
        <v>1006</v>
      </c>
      <c r="O63" s="84">
        <v>161</v>
      </c>
      <c r="P63" s="84">
        <v>46</v>
      </c>
    </row>
    <row r="64" spans="2:16" x14ac:dyDescent="0.25">
      <c r="B64" s="84" t="s">
        <v>217</v>
      </c>
      <c r="C64" s="84" t="s">
        <v>158</v>
      </c>
      <c r="D64" s="84" t="s">
        <v>99</v>
      </c>
      <c r="E64" s="84">
        <v>2</v>
      </c>
      <c r="F64" s="84">
        <v>2</v>
      </c>
      <c r="G64" s="84">
        <v>8</v>
      </c>
      <c r="H64" s="84">
        <v>30962</v>
      </c>
      <c r="I64" s="84">
        <v>6</v>
      </c>
      <c r="J64" s="84">
        <v>12</v>
      </c>
      <c r="K64" s="84" t="s">
        <v>113</v>
      </c>
      <c r="L64" s="84" t="s">
        <v>101</v>
      </c>
      <c r="M64" s="84">
        <v>1</v>
      </c>
      <c r="N64" s="84">
        <v>1220</v>
      </c>
      <c r="O64" s="84">
        <v>194</v>
      </c>
      <c r="P64" s="84">
        <v>73</v>
      </c>
    </row>
    <row r="65" spans="2:16" x14ac:dyDescent="0.25">
      <c r="B65" s="84" t="s">
        <v>218</v>
      </c>
      <c r="C65" s="84" t="s">
        <v>219</v>
      </c>
      <c r="D65" s="84" t="s">
        <v>99</v>
      </c>
      <c r="E65" s="84">
        <v>2</v>
      </c>
      <c r="F65" s="84">
        <v>2</v>
      </c>
      <c r="G65" s="84">
        <v>1</v>
      </c>
      <c r="H65" s="84">
        <v>30553</v>
      </c>
      <c r="I65" s="84">
        <v>147</v>
      </c>
      <c r="J65" s="84">
        <v>21</v>
      </c>
      <c r="K65" s="84" t="s">
        <v>100</v>
      </c>
      <c r="L65" s="84" t="s">
        <v>128</v>
      </c>
      <c r="M65" s="84">
        <v>2</v>
      </c>
      <c r="N65" s="84">
        <v>1313</v>
      </c>
      <c r="O65" s="84">
        <v>186</v>
      </c>
      <c r="P65" s="84">
        <v>73</v>
      </c>
    </row>
    <row r="66" spans="2:16" x14ac:dyDescent="0.25">
      <c r="B66" s="84" t="s">
        <v>205</v>
      </c>
      <c r="C66" s="84" t="s">
        <v>220</v>
      </c>
      <c r="D66" s="84" t="s">
        <v>125</v>
      </c>
      <c r="E66" s="84">
        <v>3</v>
      </c>
      <c r="F66" s="84">
        <v>1</v>
      </c>
      <c r="G66" s="84">
        <v>13</v>
      </c>
      <c r="H66" s="84">
        <v>30568</v>
      </c>
      <c r="I66" s="84">
        <v>104</v>
      </c>
      <c r="J66" s="84">
        <v>2</v>
      </c>
      <c r="K66" s="84" t="s">
        <v>100</v>
      </c>
      <c r="L66" s="84" t="s">
        <v>101</v>
      </c>
      <c r="M66" s="84">
        <v>1</v>
      </c>
      <c r="N66" s="84">
        <v>1350</v>
      </c>
      <c r="O66" s="84">
        <v>166</v>
      </c>
      <c r="P66" s="84">
        <v>50</v>
      </c>
    </row>
    <row r="67" spans="2:16" x14ac:dyDescent="0.25">
      <c r="B67" s="84" t="s">
        <v>221</v>
      </c>
      <c r="C67" s="84" t="s">
        <v>222</v>
      </c>
      <c r="D67" s="84" t="s">
        <v>108</v>
      </c>
      <c r="E67" s="84">
        <v>1</v>
      </c>
      <c r="F67" s="84">
        <v>2</v>
      </c>
      <c r="G67" s="84">
        <v>8</v>
      </c>
      <c r="H67" s="84">
        <v>30169</v>
      </c>
      <c r="I67" s="84">
        <v>11</v>
      </c>
      <c r="J67" s="84">
        <v>14</v>
      </c>
      <c r="K67" s="84" t="s">
        <v>109</v>
      </c>
      <c r="L67" s="84" t="s">
        <v>128</v>
      </c>
      <c r="M67" s="84">
        <v>3</v>
      </c>
      <c r="N67" s="84">
        <v>1614</v>
      </c>
      <c r="O67" s="84">
        <v>192</v>
      </c>
      <c r="P67" s="84">
        <v>67</v>
      </c>
    </row>
    <row r="68" spans="2:16" x14ac:dyDescent="0.25">
      <c r="B68" s="84" t="s">
        <v>223</v>
      </c>
      <c r="C68" s="84" t="s">
        <v>143</v>
      </c>
      <c r="D68" s="84" t="s">
        <v>99</v>
      </c>
      <c r="E68" s="84">
        <v>3</v>
      </c>
      <c r="F68" s="84">
        <v>2</v>
      </c>
      <c r="G68" s="84">
        <v>9</v>
      </c>
      <c r="H68" s="84">
        <v>30282</v>
      </c>
      <c r="I68" s="84">
        <v>122</v>
      </c>
      <c r="J68" s="84">
        <v>2</v>
      </c>
      <c r="K68" s="84" t="s">
        <v>138</v>
      </c>
      <c r="L68" s="84" t="s">
        <v>128</v>
      </c>
      <c r="M68" s="84">
        <v>1</v>
      </c>
      <c r="N68" s="84">
        <v>1971</v>
      </c>
      <c r="O68" s="84">
        <v>161</v>
      </c>
      <c r="P68" s="84">
        <v>95</v>
      </c>
    </row>
    <row r="69" spans="2:16" x14ac:dyDescent="0.25">
      <c r="B69" s="84" t="s">
        <v>155</v>
      </c>
      <c r="C69" s="84" t="s">
        <v>224</v>
      </c>
      <c r="D69" s="84" t="s">
        <v>108</v>
      </c>
      <c r="E69" s="84">
        <v>3</v>
      </c>
      <c r="F69" s="84">
        <v>2</v>
      </c>
      <c r="G69" s="84">
        <v>3</v>
      </c>
      <c r="H69" s="84">
        <v>30372</v>
      </c>
      <c r="I69" s="84">
        <v>182</v>
      </c>
      <c r="J69" s="84">
        <v>23</v>
      </c>
      <c r="K69" s="84" t="s">
        <v>113</v>
      </c>
      <c r="L69" s="84" t="s">
        <v>166</v>
      </c>
      <c r="M69" s="84">
        <v>3</v>
      </c>
      <c r="N69" s="84">
        <v>412</v>
      </c>
      <c r="O69" s="84">
        <v>180</v>
      </c>
      <c r="P69" s="84">
        <v>80</v>
      </c>
    </row>
    <row r="70" spans="2:16" x14ac:dyDescent="0.25">
      <c r="B70" s="84" t="s">
        <v>225</v>
      </c>
      <c r="C70" s="84" t="s">
        <v>226</v>
      </c>
      <c r="D70" s="84" t="s">
        <v>108</v>
      </c>
      <c r="E70" s="84">
        <v>2</v>
      </c>
      <c r="F70" s="84">
        <v>1</v>
      </c>
      <c r="G70" s="84">
        <v>1</v>
      </c>
      <c r="H70" s="84">
        <v>31048</v>
      </c>
      <c r="I70" s="84">
        <v>113</v>
      </c>
      <c r="J70" s="84">
        <v>28</v>
      </c>
      <c r="K70" s="84" t="s">
        <v>109</v>
      </c>
      <c r="L70" s="84" t="s">
        <v>128</v>
      </c>
      <c r="M70" s="84">
        <v>2</v>
      </c>
      <c r="N70" s="84">
        <v>1353</v>
      </c>
      <c r="O70" s="84">
        <v>174</v>
      </c>
      <c r="P70" s="84">
        <v>47</v>
      </c>
    </row>
    <row r="71" spans="2:16" x14ac:dyDescent="0.25">
      <c r="B71" s="84" t="s">
        <v>227</v>
      </c>
      <c r="C71" s="84" t="s">
        <v>228</v>
      </c>
      <c r="D71" s="84" t="s">
        <v>99</v>
      </c>
      <c r="E71" s="84">
        <v>1</v>
      </c>
      <c r="F71" s="84">
        <v>4</v>
      </c>
      <c r="G71" s="84">
        <v>12</v>
      </c>
      <c r="H71" s="84">
        <v>30453</v>
      </c>
      <c r="I71" s="84">
        <v>162</v>
      </c>
      <c r="J71" s="84">
        <v>0</v>
      </c>
      <c r="K71" s="84" t="s">
        <v>138</v>
      </c>
      <c r="L71" s="84" t="s">
        <v>128</v>
      </c>
      <c r="M71" s="84">
        <v>3</v>
      </c>
      <c r="N71" s="84">
        <v>1372</v>
      </c>
      <c r="O71" s="84">
        <v>178</v>
      </c>
      <c r="P71" s="84">
        <v>88</v>
      </c>
    </row>
    <row r="72" spans="2:16" x14ac:dyDescent="0.25">
      <c r="B72" s="84" t="s">
        <v>199</v>
      </c>
      <c r="C72" s="84" t="s">
        <v>229</v>
      </c>
      <c r="D72" s="84" t="s">
        <v>105</v>
      </c>
      <c r="E72" s="84">
        <v>3</v>
      </c>
      <c r="F72" s="84">
        <v>4</v>
      </c>
      <c r="G72" s="84">
        <v>5</v>
      </c>
      <c r="H72" s="84">
        <v>30603</v>
      </c>
      <c r="I72" s="84">
        <v>134</v>
      </c>
      <c r="J72" s="84">
        <v>1</v>
      </c>
      <c r="K72" s="84" t="s">
        <v>109</v>
      </c>
      <c r="L72" s="84" t="s">
        <v>101</v>
      </c>
      <c r="M72" s="84">
        <v>4</v>
      </c>
      <c r="N72" s="84">
        <v>555</v>
      </c>
      <c r="O72" s="84">
        <v>194</v>
      </c>
      <c r="P72" s="84">
        <v>74</v>
      </c>
    </row>
    <row r="73" spans="2:16" x14ac:dyDescent="0.25">
      <c r="B73" s="84" t="s">
        <v>230</v>
      </c>
      <c r="C73" s="84" t="s">
        <v>231</v>
      </c>
      <c r="D73" s="84" t="s">
        <v>105</v>
      </c>
      <c r="E73" s="84">
        <v>3</v>
      </c>
      <c r="F73" s="84">
        <v>2</v>
      </c>
      <c r="G73" s="84">
        <v>10</v>
      </c>
      <c r="H73" s="84">
        <v>29273</v>
      </c>
      <c r="I73" s="84">
        <v>115</v>
      </c>
      <c r="J73" s="84">
        <v>6</v>
      </c>
      <c r="K73" s="84" t="s">
        <v>109</v>
      </c>
      <c r="L73" s="84" t="s">
        <v>114</v>
      </c>
      <c r="M73" s="84">
        <v>2</v>
      </c>
      <c r="N73" s="84">
        <v>1205</v>
      </c>
      <c r="O73" s="84">
        <v>176</v>
      </c>
      <c r="P73" s="84">
        <v>64</v>
      </c>
    </row>
    <row r="74" spans="2:16" x14ac:dyDescent="0.25">
      <c r="B74" s="84" t="s">
        <v>232</v>
      </c>
      <c r="C74" s="84" t="s">
        <v>233</v>
      </c>
      <c r="D74" s="84" t="s">
        <v>105</v>
      </c>
      <c r="E74" s="84">
        <v>3</v>
      </c>
      <c r="F74" s="84">
        <v>4</v>
      </c>
      <c r="G74" s="84">
        <v>6</v>
      </c>
      <c r="H74" s="84">
        <v>29740</v>
      </c>
      <c r="I74" s="84">
        <v>159</v>
      </c>
      <c r="J74" s="84">
        <v>10</v>
      </c>
      <c r="K74" s="84" t="s">
        <v>100</v>
      </c>
      <c r="L74" s="84" t="s">
        <v>110</v>
      </c>
      <c r="M74" s="84">
        <v>1</v>
      </c>
      <c r="N74" s="84">
        <v>1482</v>
      </c>
      <c r="O74" s="84">
        <v>168</v>
      </c>
      <c r="P74" s="84">
        <v>63</v>
      </c>
    </row>
    <row r="75" spans="2:16" x14ac:dyDescent="0.25">
      <c r="B75" s="84" t="s">
        <v>234</v>
      </c>
      <c r="C75" s="84" t="s">
        <v>158</v>
      </c>
      <c r="D75" s="84" t="s">
        <v>108</v>
      </c>
      <c r="E75" s="84">
        <v>3</v>
      </c>
      <c r="F75" s="84">
        <v>3</v>
      </c>
      <c r="G75" s="84">
        <v>4</v>
      </c>
      <c r="H75" s="84">
        <v>29829</v>
      </c>
      <c r="I75" s="84">
        <v>105</v>
      </c>
      <c r="J75" s="84">
        <v>18</v>
      </c>
      <c r="K75" s="84" t="s">
        <v>100</v>
      </c>
      <c r="L75" s="84" t="s">
        <v>166</v>
      </c>
      <c r="M75" s="84">
        <v>4</v>
      </c>
      <c r="N75" s="84">
        <v>1558</v>
      </c>
      <c r="O75" s="84">
        <v>189</v>
      </c>
      <c r="P75" s="84">
        <v>66</v>
      </c>
    </row>
    <row r="76" spans="2:16" x14ac:dyDescent="0.25">
      <c r="B76" s="84" t="s">
        <v>129</v>
      </c>
      <c r="C76" s="84" t="s">
        <v>235</v>
      </c>
      <c r="D76" s="84" t="s">
        <v>108</v>
      </c>
      <c r="E76" s="84">
        <v>2</v>
      </c>
      <c r="F76" s="84">
        <v>1</v>
      </c>
      <c r="G76" s="84">
        <v>4</v>
      </c>
      <c r="H76" s="84">
        <v>29571</v>
      </c>
      <c r="I76" s="84">
        <v>153</v>
      </c>
      <c r="J76" s="84">
        <v>9</v>
      </c>
      <c r="K76" s="84"/>
      <c r="L76" s="84" t="s">
        <v>110</v>
      </c>
      <c r="M76" s="84">
        <v>1</v>
      </c>
      <c r="N76" s="84">
        <v>339</v>
      </c>
      <c r="O76" s="84">
        <v>191</v>
      </c>
      <c r="P76" s="84">
        <v>62</v>
      </c>
    </row>
    <row r="77" spans="2:16" x14ac:dyDescent="0.25">
      <c r="B77" s="84" t="s">
        <v>178</v>
      </c>
      <c r="C77" s="84" t="s">
        <v>236</v>
      </c>
      <c r="D77" s="84" t="s">
        <v>125</v>
      </c>
      <c r="E77" s="84">
        <v>1</v>
      </c>
      <c r="F77" s="84">
        <v>3</v>
      </c>
      <c r="G77" s="84">
        <v>9</v>
      </c>
      <c r="H77" s="84">
        <v>30453</v>
      </c>
      <c r="I77" s="84">
        <v>44</v>
      </c>
      <c r="J77" s="84">
        <v>2</v>
      </c>
      <c r="K77" s="84" t="s">
        <v>100</v>
      </c>
      <c r="L77" s="84" t="s">
        <v>166</v>
      </c>
      <c r="M77" s="84">
        <v>1</v>
      </c>
      <c r="N77" s="84">
        <v>435</v>
      </c>
      <c r="O77" s="84">
        <v>154</v>
      </c>
      <c r="P77" s="84">
        <v>98</v>
      </c>
    </row>
    <row r="78" spans="2:16" x14ac:dyDescent="0.25">
      <c r="B78" s="84" t="s">
        <v>169</v>
      </c>
      <c r="C78" s="84" t="s">
        <v>216</v>
      </c>
      <c r="D78" s="84" t="s">
        <v>105</v>
      </c>
      <c r="E78" s="84">
        <v>2</v>
      </c>
      <c r="F78" s="84">
        <v>2</v>
      </c>
      <c r="G78" s="84">
        <v>7</v>
      </c>
      <c r="H78" s="84">
        <v>30641</v>
      </c>
      <c r="I78" s="84">
        <v>185</v>
      </c>
      <c r="J78" s="84">
        <v>2</v>
      </c>
      <c r="K78" s="84" t="s">
        <v>109</v>
      </c>
      <c r="L78" s="84" t="s">
        <v>101</v>
      </c>
      <c r="M78" s="84">
        <v>3</v>
      </c>
      <c r="N78" s="84">
        <v>599</v>
      </c>
      <c r="O78" s="84">
        <v>181</v>
      </c>
      <c r="P78" s="84">
        <v>76</v>
      </c>
    </row>
    <row r="79" spans="2:16" x14ac:dyDescent="0.25">
      <c r="B79" s="84" t="s">
        <v>237</v>
      </c>
      <c r="C79" s="84" t="s">
        <v>238</v>
      </c>
      <c r="D79" s="84" t="s">
        <v>99</v>
      </c>
      <c r="E79" s="84">
        <v>3</v>
      </c>
      <c r="F79" s="84">
        <v>4</v>
      </c>
      <c r="G79" s="84">
        <v>2</v>
      </c>
      <c r="H79" s="84">
        <v>30489</v>
      </c>
      <c r="I79" s="84">
        <v>97</v>
      </c>
      <c r="J79" s="84">
        <v>4</v>
      </c>
      <c r="K79" s="84" t="s">
        <v>109</v>
      </c>
      <c r="L79" s="84" t="s">
        <v>114</v>
      </c>
      <c r="M79" s="84">
        <v>4</v>
      </c>
      <c r="N79" s="84">
        <v>625</v>
      </c>
      <c r="O79" s="84">
        <v>176</v>
      </c>
      <c r="P79" s="84">
        <v>75</v>
      </c>
    </row>
    <row r="80" spans="2:16" x14ac:dyDescent="0.25">
      <c r="B80" s="84" t="s">
        <v>239</v>
      </c>
      <c r="C80" s="84" t="s">
        <v>240</v>
      </c>
      <c r="D80" s="84" t="s">
        <v>99</v>
      </c>
      <c r="E80" s="84">
        <v>2</v>
      </c>
      <c r="F80" s="84">
        <v>3</v>
      </c>
      <c r="G80" s="84">
        <v>1</v>
      </c>
      <c r="H80" s="84">
        <v>29743</v>
      </c>
      <c r="I80" s="84">
        <v>128</v>
      </c>
      <c r="J80" s="84">
        <v>25</v>
      </c>
      <c r="K80" s="84" t="s">
        <v>109</v>
      </c>
      <c r="L80" s="84" t="s">
        <v>141</v>
      </c>
      <c r="M80" s="84">
        <v>4</v>
      </c>
      <c r="N80" s="84">
        <v>843</v>
      </c>
      <c r="O80" s="84">
        <v>160</v>
      </c>
      <c r="P80" s="84">
        <v>108</v>
      </c>
    </row>
    <row r="81" spans="2:16" x14ac:dyDescent="0.25">
      <c r="B81" s="84" t="s">
        <v>241</v>
      </c>
      <c r="C81" s="84" t="s">
        <v>212</v>
      </c>
      <c r="D81" s="84" t="s">
        <v>105</v>
      </c>
      <c r="E81" s="84">
        <v>1</v>
      </c>
      <c r="F81" s="84">
        <v>3</v>
      </c>
      <c r="G81" s="84">
        <v>5</v>
      </c>
      <c r="H81" s="84">
        <v>30698</v>
      </c>
      <c r="I81" s="84">
        <v>181</v>
      </c>
      <c r="J81" s="84">
        <v>4</v>
      </c>
      <c r="K81" s="84" t="s">
        <v>100</v>
      </c>
      <c r="L81" s="84" t="s">
        <v>110</v>
      </c>
      <c r="M81" s="84">
        <v>1</v>
      </c>
      <c r="N81" s="84">
        <v>868</v>
      </c>
      <c r="O81" s="84">
        <v>154</v>
      </c>
      <c r="P81" s="84">
        <v>90</v>
      </c>
    </row>
    <row r="82" spans="2:16" x14ac:dyDescent="0.25">
      <c r="B82" s="84" t="s">
        <v>242</v>
      </c>
      <c r="C82" s="84" t="s">
        <v>243</v>
      </c>
      <c r="D82" s="84" t="s">
        <v>108</v>
      </c>
      <c r="E82" s="84">
        <v>1</v>
      </c>
      <c r="F82" s="84">
        <v>4</v>
      </c>
      <c r="G82" s="84">
        <v>7</v>
      </c>
      <c r="H82" s="84">
        <v>29514</v>
      </c>
      <c r="I82" s="84">
        <v>131</v>
      </c>
      <c r="J82" s="84">
        <v>5</v>
      </c>
      <c r="K82" s="84" t="s">
        <v>100</v>
      </c>
      <c r="L82" s="84" t="s">
        <v>128</v>
      </c>
      <c r="M82" s="84">
        <v>0</v>
      </c>
      <c r="N82" s="84">
        <v>961</v>
      </c>
      <c r="O82" s="84">
        <v>192</v>
      </c>
      <c r="P82" s="84">
        <v>84</v>
      </c>
    </row>
    <row r="83" spans="2:16" x14ac:dyDescent="0.25">
      <c r="B83" s="84" t="s">
        <v>136</v>
      </c>
      <c r="C83" s="84" t="s">
        <v>151</v>
      </c>
      <c r="D83" s="84" t="s">
        <v>108</v>
      </c>
      <c r="E83" s="84">
        <v>1</v>
      </c>
      <c r="F83" s="84">
        <v>4</v>
      </c>
      <c r="G83" s="84">
        <v>1</v>
      </c>
      <c r="H83" s="84">
        <v>29904</v>
      </c>
      <c r="I83" s="84">
        <v>174</v>
      </c>
      <c r="J83" s="84">
        <v>4</v>
      </c>
      <c r="K83" s="84" t="s">
        <v>109</v>
      </c>
      <c r="L83" s="84" t="s">
        <v>114</v>
      </c>
      <c r="M83" s="84">
        <v>3</v>
      </c>
      <c r="N83" s="84">
        <v>1106</v>
      </c>
      <c r="O83" s="84">
        <v>165</v>
      </c>
      <c r="P83" s="84">
        <v>48</v>
      </c>
    </row>
    <row r="84" spans="2:16" x14ac:dyDescent="0.25">
      <c r="B84" s="84" t="s">
        <v>244</v>
      </c>
      <c r="C84" s="84" t="s">
        <v>208</v>
      </c>
      <c r="D84" s="84" t="s">
        <v>99</v>
      </c>
      <c r="E84" s="84">
        <v>2</v>
      </c>
      <c r="F84" s="84">
        <v>1</v>
      </c>
      <c r="G84" s="84">
        <v>7</v>
      </c>
      <c r="H84" s="84">
        <v>30659</v>
      </c>
      <c r="I84" s="84">
        <v>109</v>
      </c>
      <c r="J84" s="84">
        <v>18</v>
      </c>
      <c r="K84" s="84" t="s">
        <v>100</v>
      </c>
      <c r="L84" s="84" t="s">
        <v>110</v>
      </c>
      <c r="M84" s="84">
        <v>0</v>
      </c>
      <c r="N84" s="84">
        <v>1228</v>
      </c>
      <c r="O84" s="84">
        <v>151</v>
      </c>
      <c r="P84" s="84">
        <v>46</v>
      </c>
    </row>
    <row r="85" spans="2:16" x14ac:dyDescent="0.25">
      <c r="B85" s="84" t="s">
        <v>245</v>
      </c>
      <c r="C85" s="84" t="s">
        <v>246</v>
      </c>
      <c r="D85" s="84" t="s">
        <v>105</v>
      </c>
      <c r="E85" s="84">
        <v>1</v>
      </c>
      <c r="F85" s="84">
        <v>3</v>
      </c>
      <c r="G85" s="84">
        <v>0</v>
      </c>
      <c r="H85" s="84">
        <v>30760</v>
      </c>
      <c r="I85" s="84">
        <v>27</v>
      </c>
      <c r="J85" s="84">
        <v>9</v>
      </c>
      <c r="K85" s="84" t="s">
        <v>100</v>
      </c>
      <c r="L85" s="84" t="s">
        <v>110</v>
      </c>
      <c r="M85" s="84">
        <v>0</v>
      </c>
      <c r="N85" s="84">
        <v>1454</v>
      </c>
      <c r="O85" s="84">
        <v>181</v>
      </c>
      <c r="P85" s="84">
        <v>92</v>
      </c>
    </row>
    <row r="86" spans="2:16" x14ac:dyDescent="0.25">
      <c r="B86" s="84" t="s">
        <v>225</v>
      </c>
      <c r="C86" s="84" t="s">
        <v>247</v>
      </c>
      <c r="D86" s="84" t="s">
        <v>108</v>
      </c>
      <c r="E86" s="84">
        <v>1</v>
      </c>
      <c r="F86" s="84">
        <v>4</v>
      </c>
      <c r="G86" s="84">
        <v>9</v>
      </c>
      <c r="H86" s="84">
        <v>30951</v>
      </c>
      <c r="I86" s="84">
        <v>30</v>
      </c>
      <c r="J86" s="84">
        <v>29</v>
      </c>
      <c r="K86" s="84" t="s">
        <v>138</v>
      </c>
      <c r="L86" s="84" t="s">
        <v>128</v>
      </c>
      <c r="M86" s="84">
        <v>3</v>
      </c>
      <c r="N86" s="84">
        <v>1466</v>
      </c>
      <c r="O86" s="84">
        <v>161</v>
      </c>
      <c r="P86" s="84">
        <v>45</v>
      </c>
    </row>
    <row r="87" spans="2:16" x14ac:dyDescent="0.25">
      <c r="B87" s="84" t="s">
        <v>248</v>
      </c>
      <c r="C87" s="84" t="s">
        <v>200</v>
      </c>
      <c r="D87" s="84" t="s">
        <v>99</v>
      </c>
      <c r="E87" s="84">
        <v>1</v>
      </c>
      <c r="F87" s="84">
        <v>3</v>
      </c>
      <c r="G87" s="84">
        <v>9</v>
      </c>
      <c r="H87" s="84">
        <v>30195</v>
      </c>
      <c r="I87" s="84">
        <v>198</v>
      </c>
      <c r="J87" s="84">
        <v>5</v>
      </c>
      <c r="K87" s="84" t="s">
        <v>109</v>
      </c>
      <c r="L87" s="84" t="s">
        <v>166</v>
      </c>
      <c r="M87" s="84">
        <v>3</v>
      </c>
      <c r="N87" s="84">
        <v>1471</v>
      </c>
      <c r="O87" s="84">
        <v>188</v>
      </c>
      <c r="P87" s="84">
        <v>93</v>
      </c>
    </row>
    <row r="88" spans="2:16" x14ac:dyDescent="0.25">
      <c r="B88" s="84" t="s">
        <v>189</v>
      </c>
      <c r="C88" s="84" t="s">
        <v>249</v>
      </c>
      <c r="D88" s="84" t="s">
        <v>105</v>
      </c>
      <c r="E88" s="84">
        <v>1</v>
      </c>
      <c r="F88" s="84">
        <v>4</v>
      </c>
      <c r="G88" s="84">
        <v>2</v>
      </c>
      <c r="H88" s="84">
        <v>30884</v>
      </c>
      <c r="I88" s="84">
        <v>80</v>
      </c>
      <c r="J88" s="84">
        <v>21</v>
      </c>
      <c r="K88" s="84" t="s">
        <v>109</v>
      </c>
      <c r="L88" s="84" t="s">
        <v>141</v>
      </c>
      <c r="M88" s="84">
        <v>2</v>
      </c>
      <c r="N88" s="84">
        <v>1626</v>
      </c>
      <c r="O88" s="84">
        <v>155</v>
      </c>
      <c r="P88" s="84">
        <v>85</v>
      </c>
    </row>
    <row r="89" spans="2:16" x14ac:dyDescent="0.25">
      <c r="B89" s="84" t="s">
        <v>250</v>
      </c>
      <c r="C89" s="84" t="s">
        <v>236</v>
      </c>
      <c r="D89" s="84" t="s">
        <v>125</v>
      </c>
      <c r="E89" s="84">
        <v>2</v>
      </c>
      <c r="F89" s="84">
        <v>4</v>
      </c>
      <c r="G89" s="84">
        <v>5</v>
      </c>
      <c r="H89" s="84">
        <v>30367</v>
      </c>
      <c r="I89" s="84">
        <v>53</v>
      </c>
      <c r="J89" s="84">
        <v>4</v>
      </c>
      <c r="K89" s="84" t="s">
        <v>100</v>
      </c>
      <c r="L89" s="84" t="s">
        <v>166</v>
      </c>
      <c r="M89" s="84">
        <v>3</v>
      </c>
      <c r="N89" s="84">
        <v>1709</v>
      </c>
      <c r="O89" s="84">
        <v>192</v>
      </c>
      <c r="P89" s="84">
        <v>90</v>
      </c>
    </row>
    <row r="90" spans="2:16" x14ac:dyDescent="0.25">
      <c r="B90" s="84" t="s">
        <v>115</v>
      </c>
      <c r="C90" s="84" t="s">
        <v>154</v>
      </c>
      <c r="D90" s="84" t="s">
        <v>108</v>
      </c>
      <c r="E90" s="84">
        <v>3</v>
      </c>
      <c r="F90" s="84">
        <v>1</v>
      </c>
      <c r="G90" s="84">
        <v>8</v>
      </c>
      <c r="H90" s="84">
        <v>30862</v>
      </c>
      <c r="I90" s="84">
        <v>80</v>
      </c>
      <c r="J90" s="84">
        <v>17</v>
      </c>
      <c r="K90" s="84" t="s">
        <v>109</v>
      </c>
      <c r="L90" s="84" t="s">
        <v>141</v>
      </c>
      <c r="M90" s="84">
        <v>1</v>
      </c>
      <c r="N90" s="84">
        <v>1743</v>
      </c>
      <c r="O90" s="84">
        <v>188</v>
      </c>
      <c r="P90" s="84">
        <v>108</v>
      </c>
    </row>
    <row r="91" spans="2:16" x14ac:dyDescent="0.25">
      <c r="B91" s="84" t="s">
        <v>251</v>
      </c>
      <c r="C91" s="84" t="s">
        <v>252</v>
      </c>
      <c r="D91" s="84" t="s">
        <v>125</v>
      </c>
      <c r="E91" s="84">
        <v>2</v>
      </c>
      <c r="F91" s="84">
        <v>2</v>
      </c>
      <c r="G91" s="84">
        <v>0</v>
      </c>
      <c r="H91" s="84">
        <v>30465</v>
      </c>
      <c r="I91" s="84">
        <v>143</v>
      </c>
      <c r="J91" s="84">
        <v>10</v>
      </c>
      <c r="K91" s="84" t="s">
        <v>113</v>
      </c>
      <c r="L91" s="84" t="s">
        <v>166</v>
      </c>
      <c r="M91" s="84">
        <v>3</v>
      </c>
      <c r="N91" s="84">
        <v>1782</v>
      </c>
      <c r="O91" s="84">
        <v>174</v>
      </c>
      <c r="P91" s="84">
        <v>97</v>
      </c>
    </row>
    <row r="92" spans="2:16" x14ac:dyDescent="0.25">
      <c r="B92" s="84" t="s">
        <v>245</v>
      </c>
      <c r="C92" s="84" t="s">
        <v>253</v>
      </c>
      <c r="D92" s="84" t="s">
        <v>105</v>
      </c>
      <c r="E92" s="84">
        <v>2</v>
      </c>
      <c r="F92" s="84">
        <v>2</v>
      </c>
      <c r="G92" s="84">
        <v>6</v>
      </c>
      <c r="H92" s="84">
        <v>29819</v>
      </c>
      <c r="I92" s="84">
        <v>118</v>
      </c>
      <c r="J92" s="84">
        <v>27</v>
      </c>
      <c r="K92" s="84" t="s">
        <v>100</v>
      </c>
      <c r="L92" s="84" t="s">
        <v>135</v>
      </c>
      <c r="M92" s="84">
        <v>1</v>
      </c>
      <c r="N92" s="84">
        <v>1812</v>
      </c>
      <c r="O92" s="84">
        <v>160</v>
      </c>
      <c r="P92" s="84">
        <v>100</v>
      </c>
    </row>
    <row r="93" spans="2:16" x14ac:dyDescent="0.25">
      <c r="B93" s="84" t="s">
        <v>119</v>
      </c>
      <c r="C93" s="84" t="s">
        <v>254</v>
      </c>
      <c r="D93" s="84" t="s">
        <v>99</v>
      </c>
      <c r="E93" s="84">
        <v>1</v>
      </c>
      <c r="F93" s="84">
        <v>4</v>
      </c>
      <c r="G93" s="84">
        <v>2</v>
      </c>
      <c r="H93" s="84">
        <v>29865</v>
      </c>
      <c r="I93" s="84">
        <v>83</v>
      </c>
      <c r="J93" s="84">
        <v>6</v>
      </c>
      <c r="K93" s="84" t="s">
        <v>109</v>
      </c>
      <c r="L93" s="84" t="s">
        <v>110</v>
      </c>
      <c r="M93" s="84">
        <v>4</v>
      </c>
      <c r="N93" s="84">
        <v>1822</v>
      </c>
      <c r="O93" s="84">
        <v>161</v>
      </c>
      <c r="P93" s="84">
        <v>58</v>
      </c>
    </row>
    <row r="94" spans="2:16" x14ac:dyDescent="0.25">
      <c r="B94" s="84" t="s">
        <v>234</v>
      </c>
      <c r="C94" s="84" t="s">
        <v>255</v>
      </c>
      <c r="D94" s="84" t="s">
        <v>108</v>
      </c>
      <c r="E94" s="84">
        <v>3</v>
      </c>
      <c r="F94" s="84">
        <v>2</v>
      </c>
      <c r="G94" s="84">
        <v>3</v>
      </c>
      <c r="H94" s="84">
        <v>30195</v>
      </c>
      <c r="I94" s="84">
        <v>126</v>
      </c>
      <c r="J94" s="84">
        <v>25</v>
      </c>
      <c r="K94" s="84" t="s">
        <v>100</v>
      </c>
      <c r="L94" s="84" t="s">
        <v>128</v>
      </c>
      <c r="M94" s="84">
        <v>1</v>
      </c>
      <c r="N94" s="84">
        <v>127</v>
      </c>
      <c r="O94" s="84">
        <v>151</v>
      </c>
      <c r="P94" s="84">
        <v>50</v>
      </c>
    </row>
    <row r="95" spans="2:16" x14ac:dyDescent="0.25">
      <c r="B95" s="84" t="s">
        <v>162</v>
      </c>
      <c r="C95" s="84" t="s">
        <v>256</v>
      </c>
      <c r="D95" s="84" t="s">
        <v>99</v>
      </c>
      <c r="E95" s="84">
        <v>1</v>
      </c>
      <c r="F95" s="84">
        <v>1</v>
      </c>
      <c r="G95" s="84">
        <v>5</v>
      </c>
      <c r="H95" s="84">
        <v>29728</v>
      </c>
      <c r="I95" s="84">
        <v>29</v>
      </c>
      <c r="J95" s="84">
        <v>0</v>
      </c>
      <c r="K95" s="84" t="s">
        <v>113</v>
      </c>
      <c r="L95" s="84" t="s">
        <v>135</v>
      </c>
      <c r="M95" s="84">
        <v>2</v>
      </c>
      <c r="N95" s="84">
        <v>233</v>
      </c>
      <c r="O95" s="84">
        <v>154</v>
      </c>
      <c r="P95" s="84">
        <v>100</v>
      </c>
    </row>
    <row r="96" spans="2:16" x14ac:dyDescent="0.25">
      <c r="B96" s="84" t="s">
        <v>257</v>
      </c>
      <c r="C96" s="84" t="s">
        <v>258</v>
      </c>
      <c r="D96" s="84" t="s">
        <v>99</v>
      </c>
      <c r="E96" s="84">
        <v>3</v>
      </c>
      <c r="F96" s="84">
        <v>1</v>
      </c>
      <c r="G96" s="84">
        <v>8</v>
      </c>
      <c r="H96" s="84">
        <v>30670</v>
      </c>
      <c r="I96" s="84">
        <v>152</v>
      </c>
      <c r="J96" s="84">
        <v>24</v>
      </c>
      <c r="K96" s="84" t="s">
        <v>100</v>
      </c>
      <c r="L96" s="84" t="s">
        <v>135</v>
      </c>
      <c r="M96" s="84">
        <v>0</v>
      </c>
      <c r="N96" s="84">
        <v>261</v>
      </c>
      <c r="O96" s="84">
        <v>184</v>
      </c>
      <c r="P96" s="84">
        <v>106</v>
      </c>
    </row>
    <row r="97" spans="2:16" x14ac:dyDescent="0.25">
      <c r="B97" s="84" t="s">
        <v>259</v>
      </c>
      <c r="C97" s="84" t="s">
        <v>226</v>
      </c>
      <c r="D97" s="84" t="s">
        <v>105</v>
      </c>
      <c r="E97" s="84">
        <v>3</v>
      </c>
      <c r="F97" s="84">
        <v>3</v>
      </c>
      <c r="G97" s="84">
        <v>10</v>
      </c>
      <c r="H97" s="84">
        <v>29891</v>
      </c>
      <c r="I97" s="84">
        <v>64</v>
      </c>
      <c r="J97" s="84">
        <v>7</v>
      </c>
      <c r="K97" s="84" t="s">
        <v>113</v>
      </c>
      <c r="L97" s="84" t="s">
        <v>166</v>
      </c>
      <c r="M97" s="84">
        <v>0</v>
      </c>
      <c r="N97" s="84">
        <v>347</v>
      </c>
      <c r="O97" s="84">
        <v>172</v>
      </c>
      <c r="P97" s="84">
        <v>81</v>
      </c>
    </row>
    <row r="98" spans="2:16" x14ac:dyDescent="0.25">
      <c r="B98" s="84" t="s">
        <v>260</v>
      </c>
      <c r="C98" s="84" t="s">
        <v>261</v>
      </c>
      <c r="D98" s="84" t="s">
        <v>99</v>
      </c>
      <c r="E98" s="84">
        <v>3</v>
      </c>
      <c r="F98" s="84">
        <v>2</v>
      </c>
      <c r="G98" s="84">
        <v>1</v>
      </c>
      <c r="H98" s="84">
        <v>30100</v>
      </c>
      <c r="I98" s="84">
        <v>128</v>
      </c>
      <c r="J98" s="84">
        <v>21</v>
      </c>
      <c r="K98" s="84" t="s">
        <v>100</v>
      </c>
      <c r="L98" s="84" t="s">
        <v>110</v>
      </c>
      <c r="M98" s="84">
        <v>2</v>
      </c>
      <c r="N98" s="84">
        <v>397</v>
      </c>
      <c r="O98" s="84">
        <v>156</v>
      </c>
      <c r="P98" s="84">
        <v>74</v>
      </c>
    </row>
    <row r="99" spans="2:16" x14ac:dyDescent="0.25">
      <c r="B99" s="84" t="s">
        <v>262</v>
      </c>
      <c r="C99" s="84" t="s">
        <v>263</v>
      </c>
      <c r="D99" s="84" t="s">
        <v>125</v>
      </c>
      <c r="E99" s="84">
        <v>3</v>
      </c>
      <c r="F99" s="84">
        <v>4</v>
      </c>
      <c r="G99" s="84">
        <v>1</v>
      </c>
      <c r="H99" s="84">
        <v>29315</v>
      </c>
      <c r="I99" s="84">
        <v>16</v>
      </c>
      <c r="J99" s="84">
        <v>21</v>
      </c>
      <c r="K99" s="84" t="s">
        <v>100</v>
      </c>
      <c r="L99" s="84" t="s">
        <v>101</v>
      </c>
      <c r="M99" s="84">
        <v>0</v>
      </c>
      <c r="N99" s="84">
        <v>433</v>
      </c>
      <c r="O99" s="84">
        <v>180</v>
      </c>
      <c r="P99" s="84">
        <v>70</v>
      </c>
    </row>
    <row r="100" spans="2:16" x14ac:dyDescent="0.25">
      <c r="B100" s="84" t="s">
        <v>242</v>
      </c>
      <c r="C100" s="84" t="s">
        <v>264</v>
      </c>
      <c r="D100" s="84" t="s">
        <v>108</v>
      </c>
      <c r="E100" s="84">
        <v>1</v>
      </c>
      <c r="F100" s="84">
        <v>4</v>
      </c>
      <c r="G100" s="84">
        <v>8</v>
      </c>
      <c r="H100" s="84">
        <v>29432</v>
      </c>
      <c r="I100" s="84">
        <v>179</v>
      </c>
      <c r="J100" s="84">
        <v>22</v>
      </c>
      <c r="K100" s="84" t="s">
        <v>138</v>
      </c>
      <c r="L100" s="84" t="s">
        <v>141</v>
      </c>
      <c r="M100" s="84">
        <v>3</v>
      </c>
      <c r="N100" s="84">
        <v>542</v>
      </c>
      <c r="O100" s="84">
        <v>177</v>
      </c>
      <c r="P100" s="84">
        <v>52</v>
      </c>
    </row>
    <row r="101" spans="2:16" x14ac:dyDescent="0.25">
      <c r="B101" s="84" t="s">
        <v>218</v>
      </c>
      <c r="C101" s="84" t="s">
        <v>197</v>
      </c>
      <c r="D101" s="84" t="s">
        <v>125</v>
      </c>
      <c r="E101" s="84">
        <v>3</v>
      </c>
      <c r="F101" s="84">
        <v>1</v>
      </c>
      <c r="G101" s="84">
        <v>2</v>
      </c>
      <c r="H101" s="84">
        <v>30231</v>
      </c>
      <c r="I101" s="84">
        <v>49</v>
      </c>
      <c r="J101" s="84">
        <v>26</v>
      </c>
      <c r="K101" s="84" t="s">
        <v>100</v>
      </c>
      <c r="L101" s="84" t="s">
        <v>110</v>
      </c>
      <c r="M101" s="84">
        <v>3</v>
      </c>
      <c r="N101" s="84">
        <v>623</v>
      </c>
      <c r="O101" s="84">
        <v>194</v>
      </c>
      <c r="P101" s="84">
        <v>52</v>
      </c>
    </row>
    <row r="102" spans="2:16" x14ac:dyDescent="0.25">
      <c r="B102" s="84" t="s">
        <v>265</v>
      </c>
      <c r="C102" s="84" t="s">
        <v>266</v>
      </c>
      <c r="D102" s="84" t="s">
        <v>125</v>
      </c>
      <c r="E102" s="84">
        <v>2</v>
      </c>
      <c r="F102" s="84">
        <v>2</v>
      </c>
      <c r="G102" s="84">
        <v>3</v>
      </c>
      <c r="H102" s="84">
        <v>31026</v>
      </c>
      <c r="I102" s="84">
        <v>43</v>
      </c>
      <c r="J102" s="84">
        <v>9</v>
      </c>
      <c r="K102" s="84" t="s">
        <v>113</v>
      </c>
      <c r="L102" s="84" t="s">
        <v>135</v>
      </c>
      <c r="M102" s="84">
        <v>2</v>
      </c>
      <c r="N102" s="84">
        <v>788</v>
      </c>
      <c r="O102" s="84">
        <v>150</v>
      </c>
      <c r="P102" s="84">
        <v>56</v>
      </c>
    </row>
    <row r="103" spans="2:16" x14ac:dyDescent="0.25">
      <c r="B103" s="84" t="s">
        <v>146</v>
      </c>
      <c r="C103" s="84" t="s">
        <v>195</v>
      </c>
      <c r="D103" s="84" t="s">
        <v>105</v>
      </c>
      <c r="E103" s="84">
        <v>2</v>
      </c>
      <c r="F103" s="84">
        <v>4</v>
      </c>
      <c r="G103" s="84">
        <v>5</v>
      </c>
      <c r="H103" s="84">
        <v>29268</v>
      </c>
      <c r="I103" s="84">
        <v>4</v>
      </c>
      <c r="J103" s="84">
        <v>14</v>
      </c>
      <c r="K103" s="84" t="s">
        <v>113</v>
      </c>
      <c r="L103" s="84" t="s">
        <v>128</v>
      </c>
      <c r="M103" s="84">
        <v>1</v>
      </c>
      <c r="N103" s="84">
        <v>838</v>
      </c>
      <c r="O103" s="84">
        <v>175</v>
      </c>
      <c r="P103" s="84">
        <v>109</v>
      </c>
    </row>
    <row r="104" spans="2:16" x14ac:dyDescent="0.25">
      <c r="B104" s="84" t="s">
        <v>159</v>
      </c>
      <c r="C104" s="84" t="s">
        <v>252</v>
      </c>
      <c r="D104" s="84" t="s">
        <v>105</v>
      </c>
      <c r="E104" s="84">
        <v>2</v>
      </c>
      <c r="F104" s="84">
        <v>1</v>
      </c>
      <c r="G104" s="84">
        <v>9</v>
      </c>
      <c r="H104" s="84">
        <v>30753</v>
      </c>
      <c r="I104" s="84">
        <v>169</v>
      </c>
      <c r="J104" s="84">
        <v>29</v>
      </c>
      <c r="K104" s="84"/>
      <c r="L104" s="84" t="s">
        <v>101</v>
      </c>
      <c r="M104" s="84">
        <v>2</v>
      </c>
      <c r="N104" s="84">
        <v>1019</v>
      </c>
      <c r="O104" s="84">
        <v>168</v>
      </c>
      <c r="P104" s="84">
        <v>86</v>
      </c>
    </row>
    <row r="105" spans="2:16" x14ac:dyDescent="0.25">
      <c r="B105" s="84" t="s">
        <v>267</v>
      </c>
      <c r="C105" s="84" t="s">
        <v>193</v>
      </c>
      <c r="D105" s="84" t="s">
        <v>125</v>
      </c>
      <c r="E105" s="84">
        <v>2</v>
      </c>
      <c r="F105" s="84">
        <v>1</v>
      </c>
      <c r="G105" s="84">
        <v>6</v>
      </c>
      <c r="H105" s="84">
        <v>29442</v>
      </c>
      <c r="I105" s="84">
        <v>106</v>
      </c>
      <c r="J105" s="84">
        <v>28</v>
      </c>
      <c r="K105" s="84"/>
      <c r="L105" s="84" t="s">
        <v>128</v>
      </c>
      <c r="M105" s="84">
        <v>4</v>
      </c>
      <c r="N105" s="84">
        <v>1059</v>
      </c>
      <c r="O105" s="84">
        <v>153</v>
      </c>
      <c r="P105" s="84">
        <v>106</v>
      </c>
    </row>
    <row r="106" spans="2:16" x14ac:dyDescent="0.25">
      <c r="B106" s="84" t="s">
        <v>153</v>
      </c>
      <c r="C106" s="84" t="s">
        <v>268</v>
      </c>
      <c r="D106" s="84" t="s">
        <v>125</v>
      </c>
      <c r="E106" s="84">
        <v>1</v>
      </c>
      <c r="F106" s="84">
        <v>2</v>
      </c>
      <c r="G106" s="84">
        <v>0</v>
      </c>
      <c r="H106" s="84">
        <v>29514</v>
      </c>
      <c r="I106" s="84">
        <v>167</v>
      </c>
      <c r="J106" s="84">
        <v>10</v>
      </c>
      <c r="K106" s="84" t="s">
        <v>100</v>
      </c>
      <c r="L106" s="84" t="s">
        <v>110</v>
      </c>
      <c r="M106" s="84">
        <v>1</v>
      </c>
      <c r="N106" s="84">
        <v>1170</v>
      </c>
      <c r="O106" s="84">
        <v>170</v>
      </c>
      <c r="P106" s="84">
        <v>97</v>
      </c>
    </row>
    <row r="107" spans="2:16" x14ac:dyDescent="0.25">
      <c r="B107" s="84" t="s">
        <v>269</v>
      </c>
      <c r="C107" s="84" t="s">
        <v>270</v>
      </c>
      <c r="D107" s="84" t="s">
        <v>105</v>
      </c>
      <c r="E107" s="84">
        <v>1</v>
      </c>
      <c r="F107" s="84">
        <v>2</v>
      </c>
      <c r="G107" s="84">
        <v>7</v>
      </c>
      <c r="H107" s="84">
        <v>30794</v>
      </c>
      <c r="I107" s="84">
        <v>188</v>
      </c>
      <c r="J107" s="84">
        <v>4</v>
      </c>
      <c r="K107" s="84" t="s">
        <v>113</v>
      </c>
      <c r="L107" s="84" t="s">
        <v>166</v>
      </c>
      <c r="M107" s="84">
        <v>1</v>
      </c>
      <c r="N107" s="84">
        <v>1218</v>
      </c>
      <c r="O107" s="84">
        <v>173</v>
      </c>
      <c r="P107" s="84">
        <v>57</v>
      </c>
    </row>
    <row r="108" spans="2:16" x14ac:dyDescent="0.25">
      <c r="B108" s="84" t="s">
        <v>162</v>
      </c>
      <c r="C108" s="84" t="s">
        <v>206</v>
      </c>
      <c r="D108" s="84" t="s">
        <v>125</v>
      </c>
      <c r="E108" s="84">
        <v>2</v>
      </c>
      <c r="F108" s="84">
        <v>1</v>
      </c>
      <c r="G108" s="84">
        <v>5</v>
      </c>
      <c r="H108" s="84">
        <v>30095</v>
      </c>
      <c r="I108" s="84">
        <v>187</v>
      </c>
      <c r="J108" s="84">
        <v>28</v>
      </c>
      <c r="K108" s="84" t="s">
        <v>113</v>
      </c>
      <c r="L108" s="84" t="s">
        <v>166</v>
      </c>
      <c r="M108" s="84">
        <v>3</v>
      </c>
      <c r="N108" s="84">
        <v>1246</v>
      </c>
      <c r="O108" s="84">
        <v>181</v>
      </c>
      <c r="P108" s="84">
        <v>54</v>
      </c>
    </row>
    <row r="109" spans="2:16" x14ac:dyDescent="0.25">
      <c r="B109" s="84" t="s">
        <v>271</v>
      </c>
      <c r="C109" s="84" t="s">
        <v>272</v>
      </c>
      <c r="D109" s="84" t="s">
        <v>108</v>
      </c>
      <c r="E109" s="84">
        <v>2</v>
      </c>
      <c r="F109" s="84">
        <v>4</v>
      </c>
      <c r="G109" s="84">
        <v>4</v>
      </c>
      <c r="H109" s="84">
        <v>29477</v>
      </c>
      <c r="I109" s="84">
        <v>142</v>
      </c>
      <c r="J109" s="84">
        <v>15</v>
      </c>
      <c r="K109" s="84" t="s">
        <v>138</v>
      </c>
      <c r="L109" s="84" t="s">
        <v>110</v>
      </c>
      <c r="M109" s="84">
        <v>3</v>
      </c>
      <c r="N109" s="84">
        <v>1314</v>
      </c>
      <c r="O109" s="84">
        <v>155</v>
      </c>
      <c r="P109" s="84">
        <v>86</v>
      </c>
    </row>
    <row r="110" spans="2:16" x14ac:dyDescent="0.25">
      <c r="B110" s="84" t="s">
        <v>273</v>
      </c>
      <c r="C110" s="84" t="s">
        <v>272</v>
      </c>
      <c r="D110" s="84" t="s">
        <v>108</v>
      </c>
      <c r="E110" s="84">
        <v>2</v>
      </c>
      <c r="F110" s="84">
        <v>3</v>
      </c>
      <c r="G110" s="84">
        <v>10</v>
      </c>
      <c r="H110" s="84">
        <v>30421</v>
      </c>
      <c r="I110" s="84">
        <v>16</v>
      </c>
      <c r="J110" s="84">
        <v>9</v>
      </c>
      <c r="K110" s="84" t="s">
        <v>109</v>
      </c>
      <c r="L110" s="84" t="s">
        <v>128</v>
      </c>
      <c r="M110" s="84">
        <v>3</v>
      </c>
      <c r="N110" s="84">
        <v>1388</v>
      </c>
      <c r="O110" s="84">
        <v>171</v>
      </c>
      <c r="P110" s="84">
        <v>75</v>
      </c>
    </row>
    <row r="111" spans="2:16" x14ac:dyDescent="0.25">
      <c r="B111" s="84" t="s">
        <v>153</v>
      </c>
      <c r="C111" s="84" t="s">
        <v>274</v>
      </c>
      <c r="D111" s="84" t="s">
        <v>105</v>
      </c>
      <c r="E111" s="84">
        <v>2</v>
      </c>
      <c r="F111" s="84">
        <v>4</v>
      </c>
      <c r="G111" s="84">
        <v>3</v>
      </c>
      <c r="H111" s="84">
        <v>29592</v>
      </c>
      <c r="I111" s="84">
        <v>58</v>
      </c>
      <c r="J111" s="84">
        <v>1</v>
      </c>
      <c r="K111" s="84" t="s">
        <v>138</v>
      </c>
      <c r="L111" s="84" t="s">
        <v>110</v>
      </c>
      <c r="M111" s="84">
        <v>4</v>
      </c>
      <c r="N111" s="84">
        <v>1410</v>
      </c>
      <c r="O111" s="84">
        <v>175</v>
      </c>
      <c r="P111" s="84">
        <v>93</v>
      </c>
    </row>
    <row r="112" spans="2:16" x14ac:dyDescent="0.25">
      <c r="B112" s="84" t="s">
        <v>136</v>
      </c>
      <c r="C112" s="84" t="s">
        <v>275</v>
      </c>
      <c r="D112" s="84" t="s">
        <v>125</v>
      </c>
      <c r="E112" s="84">
        <v>2</v>
      </c>
      <c r="F112" s="84">
        <v>2</v>
      </c>
      <c r="G112" s="84">
        <v>6</v>
      </c>
      <c r="H112" s="84">
        <v>30845</v>
      </c>
      <c r="I112" s="84">
        <v>136</v>
      </c>
      <c r="J112" s="84">
        <v>6</v>
      </c>
      <c r="K112" s="84" t="s">
        <v>138</v>
      </c>
      <c r="L112" s="84" t="s">
        <v>141</v>
      </c>
      <c r="M112" s="84">
        <v>0</v>
      </c>
      <c r="N112" s="84">
        <v>1474</v>
      </c>
      <c r="O112" s="84">
        <v>185</v>
      </c>
      <c r="P112" s="84">
        <v>80</v>
      </c>
    </row>
    <row r="113" spans="2:16" x14ac:dyDescent="0.25">
      <c r="B113" s="84" t="s">
        <v>234</v>
      </c>
      <c r="C113" s="84" t="s">
        <v>276</v>
      </c>
      <c r="D113" s="84" t="s">
        <v>108</v>
      </c>
      <c r="E113" s="84">
        <v>1</v>
      </c>
      <c r="F113" s="84">
        <v>3</v>
      </c>
      <c r="G113" s="84">
        <v>5</v>
      </c>
      <c r="H113" s="84">
        <v>30395</v>
      </c>
      <c r="I113" s="84">
        <v>69</v>
      </c>
      <c r="J113" s="84">
        <v>12</v>
      </c>
      <c r="K113" s="84" t="s">
        <v>109</v>
      </c>
      <c r="L113" s="84" t="s">
        <v>128</v>
      </c>
      <c r="M113" s="84">
        <v>3</v>
      </c>
      <c r="N113" s="84">
        <v>1498</v>
      </c>
      <c r="O113" s="84">
        <v>193</v>
      </c>
      <c r="P113" s="84">
        <v>84</v>
      </c>
    </row>
    <row r="114" spans="2:16" x14ac:dyDescent="0.25">
      <c r="B114" s="84" t="s">
        <v>277</v>
      </c>
      <c r="C114" s="84" t="s">
        <v>278</v>
      </c>
      <c r="D114" s="84" t="s">
        <v>125</v>
      </c>
      <c r="E114" s="84">
        <v>2</v>
      </c>
      <c r="F114" s="84">
        <v>3</v>
      </c>
      <c r="G114" s="84">
        <v>2</v>
      </c>
      <c r="H114" s="84">
        <v>29435</v>
      </c>
      <c r="I114" s="84">
        <v>88</v>
      </c>
      <c r="J114" s="84">
        <v>12</v>
      </c>
      <c r="K114" s="84" t="s">
        <v>113</v>
      </c>
      <c r="L114" s="84" t="s">
        <v>141</v>
      </c>
      <c r="M114" s="84">
        <v>4</v>
      </c>
      <c r="N114" s="84">
        <v>1583</v>
      </c>
      <c r="O114" s="84">
        <v>195</v>
      </c>
      <c r="P114" s="84">
        <v>86</v>
      </c>
    </row>
    <row r="115" spans="2:16" x14ac:dyDescent="0.25">
      <c r="B115" s="84" t="s">
        <v>279</v>
      </c>
      <c r="C115" s="84" t="s">
        <v>210</v>
      </c>
      <c r="D115" s="84" t="s">
        <v>125</v>
      </c>
      <c r="E115" s="84">
        <v>2</v>
      </c>
      <c r="F115" s="84">
        <v>4</v>
      </c>
      <c r="G115" s="84">
        <v>9</v>
      </c>
      <c r="H115" s="84">
        <v>30925</v>
      </c>
      <c r="I115" s="84">
        <v>126</v>
      </c>
      <c r="J115" s="84">
        <v>1</v>
      </c>
      <c r="K115" s="84" t="s">
        <v>138</v>
      </c>
      <c r="L115" s="84" t="s">
        <v>110</v>
      </c>
      <c r="M115" s="84">
        <v>3</v>
      </c>
      <c r="N115" s="84">
        <v>1697</v>
      </c>
      <c r="O115" s="84">
        <v>175</v>
      </c>
      <c r="P115" s="84">
        <v>79</v>
      </c>
    </row>
    <row r="116" spans="2:16" x14ac:dyDescent="0.25">
      <c r="B116" s="84" t="s">
        <v>280</v>
      </c>
      <c r="C116" s="84" t="s">
        <v>191</v>
      </c>
      <c r="D116" s="84" t="s">
        <v>105</v>
      </c>
      <c r="E116" s="84">
        <v>1</v>
      </c>
      <c r="F116" s="84">
        <v>3</v>
      </c>
      <c r="G116" s="84">
        <v>8</v>
      </c>
      <c r="H116" s="84">
        <v>30313</v>
      </c>
      <c r="I116" s="84">
        <v>187</v>
      </c>
      <c r="J116" s="84">
        <v>25</v>
      </c>
      <c r="K116" s="84" t="s">
        <v>113</v>
      </c>
      <c r="L116" s="84" t="s">
        <v>114</v>
      </c>
      <c r="M116" s="84">
        <v>4</v>
      </c>
      <c r="N116" s="84">
        <v>1739</v>
      </c>
      <c r="O116" s="84">
        <v>151</v>
      </c>
      <c r="P116" s="84">
        <v>64</v>
      </c>
    </row>
    <row r="117" spans="2:16" x14ac:dyDescent="0.25">
      <c r="B117" s="84" t="s">
        <v>280</v>
      </c>
      <c r="C117" s="84" t="s">
        <v>233</v>
      </c>
      <c r="D117" s="84" t="s">
        <v>105</v>
      </c>
      <c r="E117" s="84">
        <v>1</v>
      </c>
      <c r="F117" s="84">
        <v>1</v>
      </c>
      <c r="G117" s="84">
        <v>5</v>
      </c>
      <c r="H117" s="84">
        <v>30420</v>
      </c>
      <c r="I117" s="84">
        <v>120</v>
      </c>
      <c r="J117" s="84">
        <v>24</v>
      </c>
      <c r="K117" s="84" t="s">
        <v>109</v>
      </c>
      <c r="L117" s="84" t="s">
        <v>135</v>
      </c>
      <c r="M117" s="84">
        <v>2</v>
      </c>
      <c r="N117" s="84">
        <v>1814</v>
      </c>
      <c r="O117" s="84">
        <v>198</v>
      </c>
      <c r="P117" s="84">
        <v>71</v>
      </c>
    </row>
    <row r="118" spans="2:16" x14ac:dyDescent="0.25">
      <c r="B118" s="84" t="s">
        <v>279</v>
      </c>
      <c r="C118" s="84" t="s">
        <v>266</v>
      </c>
      <c r="D118" s="84" t="s">
        <v>125</v>
      </c>
      <c r="E118" s="84">
        <v>3</v>
      </c>
      <c r="F118" s="84">
        <v>4</v>
      </c>
      <c r="G118" s="84">
        <v>2</v>
      </c>
      <c r="H118" s="84">
        <v>30181</v>
      </c>
      <c r="I118" s="84">
        <v>56</v>
      </c>
      <c r="J118" s="84">
        <v>7</v>
      </c>
      <c r="K118" s="84" t="s">
        <v>138</v>
      </c>
      <c r="L118" s="84" t="s">
        <v>110</v>
      </c>
      <c r="M118" s="84">
        <v>1</v>
      </c>
      <c r="N118" s="84">
        <v>1986</v>
      </c>
      <c r="O118" s="84">
        <v>177</v>
      </c>
      <c r="P118" s="84">
        <v>79</v>
      </c>
    </row>
    <row r="119" spans="2:16" x14ac:dyDescent="0.25">
      <c r="B119" s="84" t="s">
        <v>250</v>
      </c>
      <c r="C119" s="84" t="s">
        <v>156</v>
      </c>
      <c r="D119" s="84" t="s">
        <v>108</v>
      </c>
      <c r="E119" s="84">
        <v>2</v>
      </c>
      <c r="F119" s="84">
        <v>2</v>
      </c>
      <c r="G119" s="84">
        <v>10</v>
      </c>
      <c r="H119" s="84">
        <v>29686</v>
      </c>
      <c r="I119" s="84">
        <v>142</v>
      </c>
      <c r="J119" s="84">
        <v>13</v>
      </c>
      <c r="K119" s="84" t="s">
        <v>109</v>
      </c>
      <c r="L119" s="84" t="s">
        <v>114</v>
      </c>
      <c r="M119" s="84">
        <v>4</v>
      </c>
      <c r="N119" s="84">
        <v>43</v>
      </c>
      <c r="O119" s="84">
        <v>157</v>
      </c>
      <c r="P119" s="84">
        <v>56</v>
      </c>
    </row>
    <row r="120" spans="2:16" x14ac:dyDescent="0.25">
      <c r="B120" s="84" t="s">
        <v>244</v>
      </c>
      <c r="C120" s="84" t="s">
        <v>281</v>
      </c>
      <c r="D120" s="84" t="s">
        <v>108</v>
      </c>
      <c r="E120" s="84">
        <v>1</v>
      </c>
      <c r="F120" s="84">
        <v>1</v>
      </c>
      <c r="G120" s="84">
        <v>9</v>
      </c>
      <c r="H120" s="84">
        <v>30579</v>
      </c>
      <c r="I120" s="84">
        <v>164</v>
      </c>
      <c r="J120" s="84">
        <v>1</v>
      </c>
      <c r="K120" s="84" t="s">
        <v>138</v>
      </c>
      <c r="L120" s="84" t="s">
        <v>101</v>
      </c>
      <c r="M120" s="84">
        <v>4</v>
      </c>
      <c r="N120" s="84">
        <v>354</v>
      </c>
      <c r="O120" s="84">
        <v>177</v>
      </c>
      <c r="P120" s="84">
        <v>55</v>
      </c>
    </row>
    <row r="121" spans="2:16" x14ac:dyDescent="0.25">
      <c r="B121" s="84" t="s">
        <v>217</v>
      </c>
      <c r="C121" s="84" t="s">
        <v>282</v>
      </c>
      <c r="D121" s="84" t="s">
        <v>99</v>
      </c>
      <c r="E121" s="84">
        <v>1</v>
      </c>
      <c r="F121" s="84">
        <v>2</v>
      </c>
      <c r="G121" s="84">
        <v>2</v>
      </c>
      <c r="H121" s="84">
        <v>30338</v>
      </c>
      <c r="I121" s="84">
        <v>34</v>
      </c>
      <c r="J121" s="84">
        <v>17</v>
      </c>
      <c r="K121" s="84" t="s">
        <v>109</v>
      </c>
      <c r="L121" s="84" t="s">
        <v>135</v>
      </c>
      <c r="M121" s="84">
        <v>3</v>
      </c>
      <c r="N121" s="84">
        <v>521</v>
      </c>
      <c r="O121" s="84">
        <v>194</v>
      </c>
      <c r="P121" s="84">
        <v>99</v>
      </c>
    </row>
    <row r="122" spans="2:16" x14ac:dyDescent="0.25">
      <c r="B122" s="84" t="s">
        <v>283</v>
      </c>
      <c r="C122" s="84" t="s">
        <v>284</v>
      </c>
      <c r="D122" s="84" t="s">
        <v>105</v>
      </c>
      <c r="E122" s="84">
        <v>3</v>
      </c>
      <c r="F122" s="84">
        <v>1</v>
      </c>
      <c r="G122" s="84">
        <v>9</v>
      </c>
      <c r="H122" s="84">
        <v>30001</v>
      </c>
      <c r="I122" s="84">
        <v>161</v>
      </c>
      <c r="J122" s="84">
        <v>13</v>
      </c>
      <c r="K122" s="84" t="s">
        <v>100</v>
      </c>
      <c r="L122" s="84" t="s">
        <v>101</v>
      </c>
      <c r="M122" s="84">
        <v>1</v>
      </c>
      <c r="N122" s="84">
        <v>618</v>
      </c>
      <c r="O122" s="84">
        <v>178</v>
      </c>
      <c r="P122" s="84">
        <v>50</v>
      </c>
    </row>
    <row r="123" spans="2:16" x14ac:dyDescent="0.25">
      <c r="B123" s="84" t="s">
        <v>285</v>
      </c>
      <c r="C123" s="84" t="s">
        <v>286</v>
      </c>
      <c r="D123" s="84" t="s">
        <v>108</v>
      </c>
      <c r="E123" s="84">
        <v>2</v>
      </c>
      <c r="F123" s="84">
        <v>3</v>
      </c>
      <c r="G123" s="84">
        <v>1</v>
      </c>
      <c r="H123" s="84">
        <v>30640</v>
      </c>
      <c r="I123" s="84">
        <v>189</v>
      </c>
      <c r="J123" s="84">
        <v>10</v>
      </c>
      <c r="K123" s="84" t="s">
        <v>113</v>
      </c>
      <c r="L123" s="84" t="s">
        <v>166</v>
      </c>
      <c r="M123" s="84">
        <v>0</v>
      </c>
      <c r="N123" s="84">
        <v>993</v>
      </c>
      <c r="O123" s="84">
        <v>171</v>
      </c>
      <c r="P123" s="84">
        <v>77</v>
      </c>
    </row>
    <row r="124" spans="2:16" x14ac:dyDescent="0.25">
      <c r="B124" s="84" t="s">
        <v>287</v>
      </c>
      <c r="C124" s="84" t="s">
        <v>288</v>
      </c>
      <c r="D124" s="84" t="s">
        <v>99</v>
      </c>
      <c r="E124" s="84">
        <v>3</v>
      </c>
      <c r="F124" s="84">
        <v>1</v>
      </c>
      <c r="G124" s="84">
        <v>5</v>
      </c>
      <c r="H124" s="84">
        <v>30985</v>
      </c>
      <c r="I124" s="84">
        <v>195</v>
      </c>
      <c r="J124" s="84">
        <v>27</v>
      </c>
      <c r="K124" s="84" t="s">
        <v>100</v>
      </c>
      <c r="L124" s="84" t="s">
        <v>101</v>
      </c>
      <c r="M124" s="84">
        <v>2</v>
      </c>
      <c r="N124" s="84">
        <v>1036</v>
      </c>
      <c r="O124" s="84">
        <v>158</v>
      </c>
      <c r="P124" s="84">
        <v>74</v>
      </c>
    </row>
    <row r="125" spans="2:16" x14ac:dyDescent="0.25">
      <c r="B125" s="84" t="s">
        <v>185</v>
      </c>
      <c r="C125" s="84" t="s">
        <v>224</v>
      </c>
      <c r="D125" s="84" t="s">
        <v>108</v>
      </c>
      <c r="E125" s="84">
        <v>2</v>
      </c>
      <c r="F125" s="84">
        <v>2</v>
      </c>
      <c r="G125" s="84">
        <v>8</v>
      </c>
      <c r="H125" s="84">
        <v>29270</v>
      </c>
      <c r="I125" s="84">
        <v>186</v>
      </c>
      <c r="J125" s="84">
        <v>4</v>
      </c>
      <c r="K125" s="84" t="s">
        <v>109</v>
      </c>
      <c r="L125" s="84" t="s">
        <v>141</v>
      </c>
      <c r="M125" s="84">
        <v>1</v>
      </c>
      <c r="N125" s="84">
        <v>1048</v>
      </c>
      <c r="O125" s="84">
        <v>152</v>
      </c>
      <c r="P125" s="84">
        <v>101</v>
      </c>
    </row>
    <row r="126" spans="2:16" x14ac:dyDescent="0.25">
      <c r="B126" s="84" t="s">
        <v>289</v>
      </c>
      <c r="C126" s="84" t="s">
        <v>156</v>
      </c>
      <c r="D126" s="84" t="s">
        <v>125</v>
      </c>
      <c r="E126" s="84">
        <v>3</v>
      </c>
      <c r="F126" s="84">
        <v>3</v>
      </c>
      <c r="G126" s="84">
        <v>0</v>
      </c>
      <c r="H126" s="84">
        <v>29697</v>
      </c>
      <c r="I126" s="84">
        <v>147</v>
      </c>
      <c r="J126" s="84">
        <v>28</v>
      </c>
      <c r="K126" s="84" t="s">
        <v>109</v>
      </c>
      <c r="L126" s="84" t="s">
        <v>101</v>
      </c>
      <c r="M126" s="84">
        <v>1</v>
      </c>
      <c r="N126" s="84">
        <v>1319</v>
      </c>
      <c r="O126" s="84">
        <v>182</v>
      </c>
      <c r="P126" s="84">
        <v>62</v>
      </c>
    </row>
    <row r="127" spans="2:16" x14ac:dyDescent="0.25">
      <c r="B127" s="84" t="s">
        <v>241</v>
      </c>
      <c r="C127" s="84" t="s">
        <v>290</v>
      </c>
      <c r="D127" s="84" t="s">
        <v>99</v>
      </c>
      <c r="E127" s="84">
        <v>3</v>
      </c>
      <c r="F127" s="84">
        <v>3</v>
      </c>
      <c r="G127" s="84">
        <v>2</v>
      </c>
      <c r="H127" s="84">
        <v>30914</v>
      </c>
      <c r="I127" s="84">
        <v>87</v>
      </c>
      <c r="J127" s="84">
        <v>23</v>
      </c>
      <c r="K127" s="84" t="s">
        <v>109</v>
      </c>
      <c r="L127" s="84" t="s">
        <v>101</v>
      </c>
      <c r="M127" s="84">
        <v>0</v>
      </c>
      <c r="N127" s="84">
        <v>1349</v>
      </c>
      <c r="O127" s="84">
        <v>185</v>
      </c>
      <c r="P127" s="84">
        <v>64</v>
      </c>
    </row>
    <row r="128" spans="2:16" x14ac:dyDescent="0.25">
      <c r="B128" s="84" t="s">
        <v>291</v>
      </c>
      <c r="C128" s="84" t="s">
        <v>104</v>
      </c>
      <c r="D128" s="84" t="s">
        <v>108</v>
      </c>
      <c r="E128" s="84">
        <v>1</v>
      </c>
      <c r="F128" s="84">
        <v>1</v>
      </c>
      <c r="G128" s="84">
        <v>0</v>
      </c>
      <c r="H128" s="84">
        <v>29558</v>
      </c>
      <c r="I128" s="84">
        <v>71</v>
      </c>
      <c r="J128" s="84">
        <v>16</v>
      </c>
      <c r="K128" s="84" t="s">
        <v>113</v>
      </c>
      <c r="L128" s="84" t="s">
        <v>101</v>
      </c>
      <c r="M128" s="84">
        <v>2</v>
      </c>
      <c r="N128" s="84">
        <v>1543</v>
      </c>
      <c r="O128" s="84">
        <v>185</v>
      </c>
      <c r="P128" s="84">
        <v>88</v>
      </c>
    </row>
    <row r="129" spans="2:16" x14ac:dyDescent="0.25">
      <c r="B129" s="84" t="s">
        <v>214</v>
      </c>
      <c r="C129" s="84" t="s">
        <v>292</v>
      </c>
      <c r="D129" s="84" t="s">
        <v>108</v>
      </c>
      <c r="E129" s="84">
        <v>2</v>
      </c>
      <c r="F129" s="84">
        <v>2</v>
      </c>
      <c r="G129" s="84">
        <v>3</v>
      </c>
      <c r="H129" s="84">
        <v>29939</v>
      </c>
      <c r="I129" s="84">
        <v>2</v>
      </c>
      <c r="J129" s="84">
        <v>15</v>
      </c>
      <c r="K129" s="84" t="s">
        <v>113</v>
      </c>
      <c r="L129" s="84" t="s">
        <v>128</v>
      </c>
      <c r="M129" s="84">
        <v>4</v>
      </c>
      <c r="N129" s="84">
        <v>1579</v>
      </c>
      <c r="O129" s="84">
        <v>156</v>
      </c>
      <c r="P129" s="84">
        <v>59</v>
      </c>
    </row>
    <row r="130" spans="2:16" x14ac:dyDescent="0.25">
      <c r="B130" s="84" t="s">
        <v>250</v>
      </c>
      <c r="C130" s="84" t="s">
        <v>229</v>
      </c>
      <c r="D130" s="84" t="s">
        <v>108</v>
      </c>
      <c r="E130" s="84">
        <v>1</v>
      </c>
      <c r="F130" s="84">
        <v>2</v>
      </c>
      <c r="G130" s="84">
        <v>11</v>
      </c>
      <c r="H130" s="84">
        <v>30812</v>
      </c>
      <c r="I130" s="84">
        <v>160</v>
      </c>
      <c r="J130" s="84">
        <v>25</v>
      </c>
      <c r="K130" s="84" t="s">
        <v>113</v>
      </c>
      <c r="L130" s="84" t="s">
        <v>141</v>
      </c>
      <c r="M130" s="84">
        <v>1</v>
      </c>
      <c r="N130" s="84">
        <v>1607</v>
      </c>
      <c r="O130" s="84">
        <v>193</v>
      </c>
      <c r="P130" s="84">
        <v>80</v>
      </c>
    </row>
    <row r="131" spans="2:16" x14ac:dyDescent="0.25">
      <c r="B131" s="84" t="s">
        <v>207</v>
      </c>
      <c r="C131" s="84" t="s">
        <v>116</v>
      </c>
      <c r="D131" s="84" t="s">
        <v>99</v>
      </c>
      <c r="E131" s="84">
        <v>2</v>
      </c>
      <c r="F131" s="84">
        <v>4</v>
      </c>
      <c r="G131" s="84">
        <v>9</v>
      </c>
      <c r="H131" s="84">
        <v>30372</v>
      </c>
      <c r="I131" s="84">
        <v>162</v>
      </c>
      <c r="J131" s="84">
        <v>26</v>
      </c>
      <c r="K131" s="84" t="s">
        <v>109</v>
      </c>
      <c r="L131" s="84" t="s">
        <v>128</v>
      </c>
      <c r="M131" s="84">
        <v>1</v>
      </c>
      <c r="N131" s="84">
        <v>1763</v>
      </c>
      <c r="O131" s="84">
        <v>175</v>
      </c>
      <c r="P131" s="84">
        <v>46</v>
      </c>
    </row>
    <row r="132" spans="2:16" x14ac:dyDescent="0.25">
      <c r="B132" s="84" t="s">
        <v>139</v>
      </c>
      <c r="C132" s="84" t="s">
        <v>233</v>
      </c>
      <c r="D132" s="84" t="s">
        <v>105</v>
      </c>
      <c r="E132" s="84">
        <v>1</v>
      </c>
      <c r="F132" s="84">
        <v>4</v>
      </c>
      <c r="G132" s="84">
        <v>11</v>
      </c>
      <c r="H132" s="84">
        <v>30662</v>
      </c>
      <c r="I132" s="84">
        <v>67</v>
      </c>
      <c r="J132" s="84">
        <v>18</v>
      </c>
      <c r="K132" s="84" t="s">
        <v>100</v>
      </c>
      <c r="L132" s="84" t="s">
        <v>128</v>
      </c>
      <c r="M132" s="84">
        <v>1</v>
      </c>
      <c r="N132" s="84">
        <v>1805</v>
      </c>
      <c r="O132" s="84">
        <v>172</v>
      </c>
      <c r="P132" s="84">
        <v>83</v>
      </c>
    </row>
    <row r="133" spans="2:16" x14ac:dyDescent="0.25">
      <c r="B133" s="84" t="s">
        <v>293</v>
      </c>
      <c r="C133" s="84" t="s">
        <v>261</v>
      </c>
      <c r="D133" s="84" t="s">
        <v>108</v>
      </c>
      <c r="E133" s="84">
        <v>1</v>
      </c>
      <c r="F133" s="84">
        <v>2</v>
      </c>
      <c r="G133" s="84">
        <v>0</v>
      </c>
      <c r="H133" s="84">
        <v>30703</v>
      </c>
      <c r="I133" s="84">
        <v>123</v>
      </c>
      <c r="J133" s="84">
        <v>2</v>
      </c>
      <c r="K133" s="84" t="s">
        <v>113</v>
      </c>
      <c r="L133" s="84" t="s">
        <v>135</v>
      </c>
      <c r="M133" s="84">
        <v>0</v>
      </c>
      <c r="N133" s="84">
        <v>1968</v>
      </c>
      <c r="O133" s="84">
        <v>184</v>
      </c>
      <c r="P133" s="84">
        <v>65</v>
      </c>
    </row>
    <row r="134" spans="2:16" x14ac:dyDescent="0.25">
      <c r="B134" s="84" t="s">
        <v>245</v>
      </c>
      <c r="C134" s="84" t="s">
        <v>163</v>
      </c>
      <c r="D134" s="84" t="s">
        <v>125</v>
      </c>
      <c r="E134" s="84">
        <v>2</v>
      </c>
      <c r="F134" s="84">
        <v>4</v>
      </c>
      <c r="G134" s="84">
        <v>10</v>
      </c>
      <c r="H134" s="84">
        <v>29461</v>
      </c>
      <c r="I134" s="84">
        <v>82</v>
      </c>
      <c r="J134" s="84">
        <v>2</v>
      </c>
      <c r="K134" s="84" t="s">
        <v>138</v>
      </c>
      <c r="L134" s="84" t="s">
        <v>128</v>
      </c>
      <c r="M134" s="84">
        <v>0</v>
      </c>
      <c r="N134" s="84">
        <v>88</v>
      </c>
      <c r="O134" s="84">
        <v>183</v>
      </c>
      <c r="P134" s="84">
        <v>91</v>
      </c>
    </row>
    <row r="135" spans="2:16" x14ac:dyDescent="0.25">
      <c r="B135" s="84" t="s">
        <v>176</v>
      </c>
      <c r="C135" s="84" t="s">
        <v>294</v>
      </c>
      <c r="D135" s="84" t="s">
        <v>99</v>
      </c>
      <c r="E135" s="84">
        <v>2</v>
      </c>
      <c r="F135" s="84">
        <v>1</v>
      </c>
      <c r="G135" s="84">
        <v>11</v>
      </c>
      <c r="H135" s="84">
        <v>29886</v>
      </c>
      <c r="I135" s="84">
        <v>24</v>
      </c>
      <c r="J135" s="84">
        <v>23</v>
      </c>
      <c r="K135" s="84" t="s">
        <v>138</v>
      </c>
      <c r="L135" s="84" t="s">
        <v>101</v>
      </c>
      <c r="M135" s="84">
        <v>1</v>
      </c>
      <c r="N135" s="84">
        <v>190</v>
      </c>
      <c r="O135" s="84">
        <v>196</v>
      </c>
      <c r="P135" s="84">
        <v>95</v>
      </c>
    </row>
    <row r="136" spans="2:16" x14ac:dyDescent="0.25">
      <c r="B136" s="84" t="s">
        <v>295</v>
      </c>
      <c r="C136" s="84" t="s">
        <v>160</v>
      </c>
      <c r="D136" s="84" t="s">
        <v>105</v>
      </c>
      <c r="E136" s="84">
        <v>3</v>
      </c>
      <c r="F136" s="84">
        <v>3</v>
      </c>
      <c r="G136" s="84">
        <v>13</v>
      </c>
      <c r="H136" s="84">
        <v>29721</v>
      </c>
      <c r="I136" s="84">
        <v>83</v>
      </c>
      <c r="J136" s="84">
        <v>0</v>
      </c>
      <c r="K136" s="84" t="s">
        <v>100</v>
      </c>
      <c r="L136" s="84" t="s">
        <v>135</v>
      </c>
      <c r="M136" s="84">
        <v>4</v>
      </c>
      <c r="N136" s="84">
        <v>222</v>
      </c>
      <c r="O136" s="84">
        <v>186</v>
      </c>
      <c r="P136" s="84">
        <v>61</v>
      </c>
    </row>
    <row r="137" spans="2:16" x14ac:dyDescent="0.25">
      <c r="B137" s="84" t="s">
        <v>289</v>
      </c>
      <c r="C137" s="84" t="s">
        <v>226</v>
      </c>
      <c r="D137" s="84" t="s">
        <v>99</v>
      </c>
      <c r="E137" s="84">
        <v>3</v>
      </c>
      <c r="F137" s="84">
        <v>4</v>
      </c>
      <c r="G137" s="84">
        <v>12</v>
      </c>
      <c r="H137" s="84">
        <v>30904</v>
      </c>
      <c r="I137" s="84">
        <v>130</v>
      </c>
      <c r="J137" s="84">
        <v>28</v>
      </c>
      <c r="K137" s="84" t="s">
        <v>113</v>
      </c>
      <c r="L137" s="84" t="s">
        <v>110</v>
      </c>
      <c r="M137" s="84">
        <v>0</v>
      </c>
      <c r="N137" s="84">
        <v>499</v>
      </c>
      <c r="O137" s="84">
        <v>156</v>
      </c>
      <c r="P137" s="84">
        <v>63</v>
      </c>
    </row>
    <row r="138" spans="2:16" x14ac:dyDescent="0.25">
      <c r="B138" s="84" t="s">
        <v>285</v>
      </c>
      <c r="C138" s="84" t="s">
        <v>210</v>
      </c>
      <c r="D138" s="84" t="s">
        <v>105</v>
      </c>
      <c r="E138" s="84">
        <v>2</v>
      </c>
      <c r="F138" s="84">
        <v>3</v>
      </c>
      <c r="G138" s="84">
        <v>6</v>
      </c>
      <c r="H138" s="84">
        <v>29785</v>
      </c>
      <c r="I138" s="84">
        <v>26</v>
      </c>
      <c r="J138" s="84">
        <v>21</v>
      </c>
      <c r="K138" s="84" t="s">
        <v>100</v>
      </c>
      <c r="L138" s="84" t="s">
        <v>110</v>
      </c>
      <c r="M138" s="84">
        <v>1</v>
      </c>
      <c r="N138" s="84">
        <v>592</v>
      </c>
      <c r="O138" s="84">
        <v>199</v>
      </c>
      <c r="P138" s="84">
        <v>91</v>
      </c>
    </row>
    <row r="139" spans="2:16" x14ac:dyDescent="0.25">
      <c r="B139" s="84" t="s">
        <v>296</v>
      </c>
      <c r="C139" s="84" t="s">
        <v>212</v>
      </c>
      <c r="D139" s="84" t="s">
        <v>99</v>
      </c>
      <c r="E139" s="84">
        <v>2</v>
      </c>
      <c r="F139" s="84">
        <v>3</v>
      </c>
      <c r="G139" s="84">
        <v>12</v>
      </c>
      <c r="H139" s="84">
        <v>29232</v>
      </c>
      <c r="I139" s="84">
        <v>120</v>
      </c>
      <c r="J139" s="84">
        <v>25</v>
      </c>
      <c r="K139" s="84" t="s">
        <v>100</v>
      </c>
      <c r="L139" s="84" t="s">
        <v>110</v>
      </c>
      <c r="M139" s="84">
        <v>2</v>
      </c>
      <c r="N139" s="84">
        <v>906</v>
      </c>
      <c r="O139" s="84">
        <v>193</v>
      </c>
      <c r="P139" s="84">
        <v>46</v>
      </c>
    </row>
    <row r="140" spans="2:16" x14ac:dyDescent="0.25">
      <c r="B140" s="84" t="s">
        <v>297</v>
      </c>
      <c r="C140" s="84" t="s">
        <v>292</v>
      </c>
      <c r="D140" s="84" t="s">
        <v>108</v>
      </c>
      <c r="E140" s="84">
        <v>3</v>
      </c>
      <c r="F140" s="84">
        <v>2</v>
      </c>
      <c r="G140" s="84">
        <v>11</v>
      </c>
      <c r="H140" s="84">
        <v>29324</v>
      </c>
      <c r="I140" s="84">
        <v>126</v>
      </c>
      <c r="J140" s="84">
        <v>20</v>
      </c>
      <c r="K140" s="84" t="s">
        <v>100</v>
      </c>
      <c r="L140" s="84" t="s">
        <v>166</v>
      </c>
      <c r="M140" s="84">
        <v>3</v>
      </c>
      <c r="N140" s="84">
        <v>926</v>
      </c>
      <c r="O140" s="84">
        <v>169</v>
      </c>
      <c r="P140" s="84">
        <v>62</v>
      </c>
    </row>
    <row r="141" spans="2:16" x14ac:dyDescent="0.25">
      <c r="B141" s="84" t="s">
        <v>298</v>
      </c>
      <c r="C141" s="84" t="s">
        <v>299</v>
      </c>
      <c r="D141" s="84" t="s">
        <v>99</v>
      </c>
      <c r="E141" s="84">
        <v>2</v>
      </c>
      <c r="F141" s="84">
        <v>4</v>
      </c>
      <c r="G141" s="84">
        <v>8</v>
      </c>
      <c r="H141" s="84">
        <v>29228</v>
      </c>
      <c r="I141" s="84">
        <v>128</v>
      </c>
      <c r="J141" s="84">
        <v>15</v>
      </c>
      <c r="K141" s="84" t="s">
        <v>109</v>
      </c>
      <c r="L141" s="84" t="s">
        <v>114</v>
      </c>
      <c r="M141" s="84">
        <v>4</v>
      </c>
      <c r="N141" s="84">
        <v>1155</v>
      </c>
      <c r="O141" s="84">
        <v>168</v>
      </c>
      <c r="P141" s="84">
        <v>95</v>
      </c>
    </row>
    <row r="142" spans="2:16" x14ac:dyDescent="0.25">
      <c r="B142" s="84" t="s">
        <v>168</v>
      </c>
      <c r="C142" s="84" t="s">
        <v>208</v>
      </c>
      <c r="D142" s="84" t="s">
        <v>105</v>
      </c>
      <c r="E142" s="84">
        <v>1</v>
      </c>
      <c r="F142" s="84">
        <v>4</v>
      </c>
      <c r="G142" s="84">
        <v>7</v>
      </c>
      <c r="H142" s="84">
        <v>29971</v>
      </c>
      <c r="I142" s="84">
        <v>108</v>
      </c>
      <c r="J142" s="84">
        <v>18</v>
      </c>
      <c r="K142" s="84" t="s">
        <v>100</v>
      </c>
      <c r="L142" s="84" t="s">
        <v>110</v>
      </c>
      <c r="M142" s="84">
        <v>3</v>
      </c>
      <c r="N142" s="84">
        <v>1167</v>
      </c>
      <c r="O142" s="84">
        <v>156</v>
      </c>
      <c r="P142" s="84">
        <v>105</v>
      </c>
    </row>
    <row r="143" spans="2:16" x14ac:dyDescent="0.25">
      <c r="B143" s="84" t="s">
        <v>287</v>
      </c>
      <c r="C143" s="84" t="s">
        <v>294</v>
      </c>
      <c r="D143" s="84" t="s">
        <v>125</v>
      </c>
      <c r="E143" s="84">
        <v>1</v>
      </c>
      <c r="F143" s="84">
        <v>3</v>
      </c>
      <c r="G143" s="84">
        <v>11</v>
      </c>
      <c r="H143" s="84">
        <v>30311</v>
      </c>
      <c r="I143" s="84">
        <v>45</v>
      </c>
      <c r="J143" s="84">
        <v>7</v>
      </c>
      <c r="K143" s="84" t="s">
        <v>113</v>
      </c>
      <c r="L143" s="84" t="s">
        <v>110</v>
      </c>
      <c r="M143" s="84">
        <v>0</v>
      </c>
      <c r="N143" s="84">
        <v>1258</v>
      </c>
      <c r="O143" s="84">
        <v>182</v>
      </c>
      <c r="P143" s="84">
        <v>101</v>
      </c>
    </row>
    <row r="144" spans="2:16" x14ac:dyDescent="0.25">
      <c r="B144" s="84" t="s">
        <v>153</v>
      </c>
      <c r="C144" s="84" t="s">
        <v>202</v>
      </c>
      <c r="D144" s="84" t="s">
        <v>99</v>
      </c>
      <c r="E144" s="84">
        <v>2</v>
      </c>
      <c r="F144" s="84">
        <v>2</v>
      </c>
      <c r="G144" s="84">
        <v>1</v>
      </c>
      <c r="H144" s="84">
        <v>29746</v>
      </c>
      <c r="I144" s="84">
        <v>190</v>
      </c>
      <c r="J144" s="84">
        <v>2</v>
      </c>
      <c r="K144" s="84" t="s">
        <v>109</v>
      </c>
      <c r="L144" s="84" t="s">
        <v>166</v>
      </c>
      <c r="M144" s="84">
        <v>0</v>
      </c>
      <c r="N144" s="84">
        <v>1279</v>
      </c>
      <c r="O144" s="84">
        <v>171</v>
      </c>
      <c r="P144" s="84">
        <v>89</v>
      </c>
    </row>
    <row r="145" spans="2:16" x14ac:dyDescent="0.25">
      <c r="B145" s="84" t="s">
        <v>267</v>
      </c>
      <c r="C145" s="84" t="s">
        <v>127</v>
      </c>
      <c r="D145" s="84" t="s">
        <v>108</v>
      </c>
      <c r="E145" s="84">
        <v>1</v>
      </c>
      <c r="F145" s="84">
        <v>2</v>
      </c>
      <c r="G145" s="84">
        <v>10</v>
      </c>
      <c r="H145" s="84">
        <v>31048</v>
      </c>
      <c r="I145" s="84">
        <v>173</v>
      </c>
      <c r="J145" s="84">
        <v>8</v>
      </c>
      <c r="K145" s="84" t="s">
        <v>100</v>
      </c>
      <c r="L145" s="84" t="s">
        <v>166</v>
      </c>
      <c r="M145" s="84">
        <v>3</v>
      </c>
      <c r="N145" s="84">
        <v>1289</v>
      </c>
      <c r="O145" s="84">
        <v>162</v>
      </c>
      <c r="P145" s="84">
        <v>88</v>
      </c>
    </row>
    <row r="146" spans="2:16" x14ac:dyDescent="0.25">
      <c r="B146" s="84" t="s">
        <v>217</v>
      </c>
      <c r="C146" s="84" t="s">
        <v>151</v>
      </c>
      <c r="D146" s="84" t="s">
        <v>99</v>
      </c>
      <c r="E146" s="84">
        <v>1</v>
      </c>
      <c r="F146" s="84">
        <v>1</v>
      </c>
      <c r="G146" s="84">
        <v>7</v>
      </c>
      <c r="H146" s="84">
        <v>29464</v>
      </c>
      <c r="I146" s="84">
        <v>83</v>
      </c>
      <c r="J146" s="84">
        <v>27</v>
      </c>
      <c r="K146" s="84" t="s">
        <v>138</v>
      </c>
      <c r="L146" s="84" t="s">
        <v>141</v>
      </c>
      <c r="M146" s="84">
        <v>2</v>
      </c>
      <c r="N146" s="84">
        <v>1324</v>
      </c>
      <c r="O146" s="84">
        <v>193</v>
      </c>
      <c r="P146" s="84">
        <v>105</v>
      </c>
    </row>
    <row r="147" spans="2:16" x14ac:dyDescent="0.25">
      <c r="B147" s="84" t="s">
        <v>213</v>
      </c>
      <c r="C147" s="84" t="s">
        <v>300</v>
      </c>
      <c r="D147" s="84" t="s">
        <v>125</v>
      </c>
      <c r="E147" s="84">
        <v>2</v>
      </c>
      <c r="F147" s="84">
        <v>3</v>
      </c>
      <c r="G147" s="84">
        <v>7</v>
      </c>
      <c r="H147" s="84">
        <v>30595</v>
      </c>
      <c r="I147" s="84">
        <v>12</v>
      </c>
      <c r="J147" s="84">
        <v>24</v>
      </c>
      <c r="K147" s="84" t="s">
        <v>113</v>
      </c>
      <c r="L147" s="84" t="s">
        <v>110</v>
      </c>
      <c r="M147" s="84">
        <v>4</v>
      </c>
      <c r="N147" s="84">
        <v>1967</v>
      </c>
      <c r="O147" s="84">
        <v>180</v>
      </c>
      <c r="P147" s="84">
        <v>93</v>
      </c>
    </row>
    <row r="148" spans="2:16" x14ac:dyDescent="0.25">
      <c r="B148" s="84" t="s">
        <v>187</v>
      </c>
      <c r="C148" s="84" t="s">
        <v>301</v>
      </c>
      <c r="D148" s="84" t="s">
        <v>105</v>
      </c>
      <c r="E148" s="84">
        <v>2</v>
      </c>
      <c r="F148" s="84">
        <v>3</v>
      </c>
      <c r="G148" s="84">
        <v>2</v>
      </c>
      <c r="H148" s="84">
        <v>29373</v>
      </c>
      <c r="I148" s="84">
        <v>15</v>
      </c>
      <c r="J148" s="84">
        <v>21</v>
      </c>
      <c r="K148" s="84" t="s">
        <v>113</v>
      </c>
      <c r="L148" s="84" t="s">
        <v>166</v>
      </c>
      <c r="M148" s="84">
        <v>4</v>
      </c>
      <c r="N148" s="84">
        <v>396</v>
      </c>
      <c r="O148" s="84">
        <v>164</v>
      </c>
      <c r="P148" s="84">
        <v>83</v>
      </c>
    </row>
    <row r="149" spans="2:16" x14ac:dyDescent="0.25">
      <c r="B149" s="84" t="s">
        <v>139</v>
      </c>
      <c r="C149" s="84" t="s">
        <v>186</v>
      </c>
      <c r="D149" s="84" t="s">
        <v>125</v>
      </c>
      <c r="E149" s="84">
        <v>2</v>
      </c>
      <c r="F149" s="84">
        <v>1</v>
      </c>
      <c r="G149" s="84">
        <v>11</v>
      </c>
      <c r="H149" s="84">
        <v>29779</v>
      </c>
      <c r="I149" s="84">
        <v>54</v>
      </c>
      <c r="J149" s="84">
        <v>8</v>
      </c>
      <c r="K149" s="84" t="s">
        <v>109</v>
      </c>
      <c r="L149" s="84" t="s">
        <v>101</v>
      </c>
      <c r="M149" s="84">
        <v>4</v>
      </c>
      <c r="N149" s="84">
        <v>442</v>
      </c>
      <c r="O149" s="84">
        <v>199</v>
      </c>
      <c r="P149" s="84">
        <v>103</v>
      </c>
    </row>
    <row r="150" spans="2:16" x14ac:dyDescent="0.25">
      <c r="B150" s="84" t="s">
        <v>302</v>
      </c>
      <c r="C150" s="84" t="s">
        <v>183</v>
      </c>
      <c r="D150" s="84" t="s">
        <v>108</v>
      </c>
      <c r="E150" s="84">
        <v>3</v>
      </c>
      <c r="F150" s="84">
        <v>1</v>
      </c>
      <c r="G150" s="84">
        <v>2</v>
      </c>
      <c r="H150" s="84">
        <v>29261</v>
      </c>
      <c r="I150" s="84">
        <v>55</v>
      </c>
      <c r="J150" s="84">
        <v>13</v>
      </c>
      <c r="K150" s="84" t="s">
        <v>109</v>
      </c>
      <c r="L150" s="84" t="s">
        <v>135</v>
      </c>
      <c r="M150" s="84">
        <v>0</v>
      </c>
      <c r="N150" s="84">
        <v>523</v>
      </c>
      <c r="O150" s="84">
        <v>194</v>
      </c>
      <c r="P150" s="84">
        <v>95</v>
      </c>
    </row>
    <row r="151" spans="2:16" x14ac:dyDescent="0.25">
      <c r="B151" s="84" t="s">
        <v>297</v>
      </c>
      <c r="C151" s="84" t="s">
        <v>281</v>
      </c>
      <c r="D151" s="84" t="s">
        <v>108</v>
      </c>
      <c r="E151" s="84">
        <v>2</v>
      </c>
      <c r="F151" s="84">
        <v>1</v>
      </c>
      <c r="G151" s="84">
        <v>4</v>
      </c>
      <c r="H151" s="84">
        <v>29721</v>
      </c>
      <c r="I151" s="84">
        <v>26</v>
      </c>
      <c r="J151" s="84">
        <v>25</v>
      </c>
      <c r="K151" s="84" t="s">
        <v>100</v>
      </c>
      <c r="L151" s="84" t="s">
        <v>166</v>
      </c>
      <c r="M151" s="84">
        <v>1</v>
      </c>
      <c r="N151" s="84">
        <v>554</v>
      </c>
      <c r="O151" s="84">
        <v>198</v>
      </c>
      <c r="P151" s="84">
        <v>82</v>
      </c>
    </row>
    <row r="152" spans="2:16" x14ac:dyDescent="0.25">
      <c r="B152" s="84" t="s">
        <v>250</v>
      </c>
      <c r="C152" s="84" t="s">
        <v>303</v>
      </c>
      <c r="D152" s="84" t="s">
        <v>99</v>
      </c>
      <c r="E152" s="84">
        <v>2</v>
      </c>
      <c r="F152" s="84">
        <v>3</v>
      </c>
      <c r="G152" s="84">
        <v>7</v>
      </c>
      <c r="H152" s="84">
        <v>30123</v>
      </c>
      <c r="I152" s="84">
        <v>178</v>
      </c>
      <c r="J152" s="84">
        <v>16</v>
      </c>
      <c r="K152" s="84" t="s">
        <v>100</v>
      </c>
      <c r="L152" s="84" t="s">
        <v>101</v>
      </c>
      <c r="M152" s="84">
        <v>3</v>
      </c>
      <c r="N152" s="84">
        <v>588</v>
      </c>
      <c r="O152" s="84">
        <v>163</v>
      </c>
      <c r="P152" s="84">
        <v>96</v>
      </c>
    </row>
  </sheetData>
  <mergeCells count="1">
    <mergeCell ref="B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5598-CB1C-46FB-80D6-75EBBB5C9220}">
  <dimension ref="A1:Q152"/>
  <sheetViews>
    <sheetView workbookViewId="0"/>
  </sheetViews>
  <sheetFormatPr defaultRowHeight="15" x14ac:dyDescent="0.25"/>
  <cols>
    <col min="2" max="2" width="10.7109375" bestFit="1" customWidth="1"/>
    <col min="3" max="3" width="12.42578125" bestFit="1" customWidth="1"/>
    <col min="4" max="4" width="9.28515625" bestFit="1" customWidth="1"/>
    <col min="5" max="5" width="7.5703125" bestFit="1" customWidth="1"/>
    <col min="6" max="6" width="8.7109375" bestFit="1" customWidth="1"/>
    <col min="7" max="7" width="12.42578125" bestFit="1" customWidth="1"/>
    <col min="8" max="8" width="9.5703125" bestFit="1" customWidth="1"/>
    <col min="9" max="9" width="14" bestFit="1" customWidth="1"/>
    <col min="10" max="10" width="11.7109375" bestFit="1" customWidth="1"/>
    <col min="11" max="11" width="7.42578125" bestFit="1" customWidth="1"/>
    <col min="12" max="12" width="7.85546875" bestFit="1" customWidth="1"/>
    <col min="13" max="13" width="19.28515625" bestFit="1" customWidth="1"/>
    <col min="14" max="14" width="11.140625" bestFit="1" customWidth="1"/>
    <col min="15" max="15" width="7.28515625" bestFit="1" customWidth="1"/>
    <col min="16" max="16" width="11.5703125" bestFit="1" customWidth="1"/>
    <col min="21" max="21" width="11.85546875" bestFit="1" customWidth="1"/>
  </cols>
  <sheetData>
    <row r="1" spans="1:17" x14ac:dyDescent="0.25">
      <c r="A1" s="85"/>
      <c r="B1" s="99" t="s">
        <v>326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4" spans="1:17" x14ac:dyDescent="0.25">
      <c r="B4" s="83" t="s">
        <v>304</v>
      </c>
      <c r="C4" s="83" t="s">
        <v>305</v>
      </c>
      <c r="D4" s="83" t="s">
        <v>306</v>
      </c>
      <c r="E4" s="83" t="s">
        <v>307</v>
      </c>
      <c r="F4" s="83" t="s">
        <v>308</v>
      </c>
      <c r="G4" s="83" t="s">
        <v>309</v>
      </c>
      <c r="H4" s="83" t="s">
        <v>310</v>
      </c>
      <c r="I4" s="83" t="s">
        <v>311</v>
      </c>
      <c r="J4" s="83" t="s">
        <v>312</v>
      </c>
      <c r="K4" s="83" t="s">
        <v>313</v>
      </c>
      <c r="L4" s="83" t="s">
        <v>314</v>
      </c>
      <c r="M4" s="83" t="s">
        <v>315</v>
      </c>
      <c r="N4" s="83" t="s">
        <v>316</v>
      </c>
      <c r="O4" s="83" t="s">
        <v>317</v>
      </c>
      <c r="P4" s="83" t="s">
        <v>318</v>
      </c>
    </row>
    <row r="5" spans="1:17" x14ac:dyDescent="0.25">
      <c r="B5" s="84" t="s">
        <v>102</v>
      </c>
      <c r="C5" s="84" t="s">
        <v>103</v>
      </c>
      <c r="D5" s="84" t="s">
        <v>99</v>
      </c>
      <c r="E5" s="84">
        <v>2</v>
      </c>
      <c r="F5" s="84">
        <v>4</v>
      </c>
      <c r="G5" s="84">
        <v>2</v>
      </c>
      <c r="H5" s="84">
        <v>30906</v>
      </c>
      <c r="I5" s="84">
        <v>46</v>
      </c>
      <c r="J5" s="84">
        <v>11</v>
      </c>
      <c r="K5" s="84" t="s">
        <v>100</v>
      </c>
      <c r="L5" s="84" t="s">
        <v>101</v>
      </c>
      <c r="M5" s="84">
        <v>2</v>
      </c>
      <c r="N5" s="84">
        <v>7</v>
      </c>
      <c r="O5" s="84">
        <v>197</v>
      </c>
      <c r="P5" s="84">
        <v>66</v>
      </c>
    </row>
    <row r="6" spans="1:17" x14ac:dyDescent="0.25">
      <c r="B6" s="84" t="s">
        <v>106</v>
      </c>
      <c r="C6" s="84" t="s">
        <v>107</v>
      </c>
      <c r="D6" s="84" t="s">
        <v>108</v>
      </c>
      <c r="E6" s="84">
        <v>1</v>
      </c>
      <c r="F6" s="84">
        <v>3</v>
      </c>
      <c r="G6" s="84">
        <v>3</v>
      </c>
      <c r="H6" s="84">
        <v>30145</v>
      </c>
      <c r="I6" s="84">
        <v>166</v>
      </c>
      <c r="J6" s="84">
        <v>8</v>
      </c>
      <c r="K6" s="84" t="s">
        <v>109</v>
      </c>
      <c r="L6" s="84" t="s">
        <v>110</v>
      </c>
      <c r="M6" s="84">
        <v>4</v>
      </c>
      <c r="N6" s="84">
        <v>482</v>
      </c>
      <c r="O6" s="84">
        <v>161</v>
      </c>
      <c r="P6" s="84">
        <v>47</v>
      </c>
    </row>
    <row r="7" spans="1:17" x14ac:dyDescent="0.25">
      <c r="B7" s="84" t="s">
        <v>111</v>
      </c>
      <c r="C7" s="84" t="s">
        <v>112</v>
      </c>
      <c r="D7" s="84" t="s">
        <v>105</v>
      </c>
      <c r="E7" s="84">
        <v>1</v>
      </c>
      <c r="F7" s="84">
        <v>3</v>
      </c>
      <c r="G7" s="84">
        <v>10</v>
      </c>
      <c r="H7" s="84">
        <v>29639</v>
      </c>
      <c r="I7" s="84">
        <v>114</v>
      </c>
      <c r="J7" s="84">
        <v>18</v>
      </c>
      <c r="K7" s="84" t="s">
        <v>113</v>
      </c>
      <c r="L7" s="84" t="s">
        <v>114</v>
      </c>
      <c r="M7" s="84">
        <v>3</v>
      </c>
      <c r="N7" s="84">
        <v>720</v>
      </c>
      <c r="O7" s="84">
        <v>150</v>
      </c>
      <c r="P7" s="84">
        <v>78</v>
      </c>
    </row>
    <row r="8" spans="1:17" x14ac:dyDescent="0.25">
      <c r="B8" s="84" t="s">
        <v>115</v>
      </c>
      <c r="C8" s="84" t="s">
        <v>116</v>
      </c>
      <c r="D8" s="84" t="s">
        <v>108</v>
      </c>
      <c r="E8" s="84">
        <v>2</v>
      </c>
      <c r="F8" s="84">
        <v>4</v>
      </c>
      <c r="G8" s="84">
        <v>12</v>
      </c>
      <c r="H8" s="84">
        <v>30475</v>
      </c>
      <c r="I8" s="84">
        <v>128</v>
      </c>
      <c r="J8" s="84">
        <v>16</v>
      </c>
      <c r="K8" s="84" t="s">
        <v>100</v>
      </c>
      <c r="L8" s="84" t="s">
        <v>114</v>
      </c>
      <c r="M8" s="84">
        <v>0</v>
      </c>
      <c r="N8" s="84">
        <v>733</v>
      </c>
      <c r="O8" s="84">
        <v>182</v>
      </c>
      <c r="P8" s="84">
        <v>90</v>
      </c>
    </row>
    <row r="9" spans="1:17" x14ac:dyDescent="0.25">
      <c r="B9" s="84" t="s">
        <v>117</v>
      </c>
      <c r="C9" s="84" t="s">
        <v>118</v>
      </c>
      <c r="D9" s="84" t="s">
        <v>99</v>
      </c>
      <c r="E9" s="84">
        <v>3</v>
      </c>
      <c r="F9" s="84">
        <v>3</v>
      </c>
      <c r="G9" s="84">
        <v>13</v>
      </c>
      <c r="H9" s="84">
        <v>30855</v>
      </c>
      <c r="I9" s="84">
        <v>44</v>
      </c>
      <c r="J9" s="84">
        <v>14</v>
      </c>
      <c r="K9" s="84" t="s">
        <v>100</v>
      </c>
      <c r="L9" s="84" t="s">
        <v>101</v>
      </c>
      <c r="M9" s="84">
        <v>4</v>
      </c>
      <c r="N9" s="84">
        <v>971</v>
      </c>
      <c r="O9" s="84">
        <v>185</v>
      </c>
      <c r="P9" s="84">
        <v>94</v>
      </c>
    </row>
    <row r="10" spans="1:17" x14ac:dyDescent="0.25">
      <c r="B10" s="84" t="s">
        <v>119</v>
      </c>
      <c r="C10" s="84" t="s">
        <v>120</v>
      </c>
      <c r="D10" s="84" t="s">
        <v>108</v>
      </c>
      <c r="E10" s="84">
        <v>3</v>
      </c>
      <c r="F10" s="84">
        <v>4</v>
      </c>
      <c r="G10" s="84">
        <v>0</v>
      </c>
      <c r="H10" s="84">
        <v>30685</v>
      </c>
      <c r="I10" s="84">
        <v>34</v>
      </c>
      <c r="J10" s="84">
        <v>3</v>
      </c>
      <c r="K10" s="84" t="s">
        <v>109</v>
      </c>
      <c r="L10" s="84" t="s">
        <v>110</v>
      </c>
      <c r="M10" s="84">
        <v>1</v>
      </c>
      <c r="N10" s="84">
        <v>997</v>
      </c>
      <c r="O10" s="84">
        <v>188</v>
      </c>
      <c r="P10" s="84">
        <v>46</v>
      </c>
    </row>
    <row r="11" spans="1:17" x14ac:dyDescent="0.25">
      <c r="B11" s="84" t="s">
        <v>121</v>
      </c>
      <c r="C11" s="84" t="s">
        <v>122</v>
      </c>
      <c r="D11" s="84" t="s">
        <v>99</v>
      </c>
      <c r="E11" s="84">
        <v>1</v>
      </c>
      <c r="F11" s="84">
        <v>2</v>
      </c>
      <c r="G11" s="84">
        <v>0</v>
      </c>
      <c r="H11" s="84">
        <v>29711</v>
      </c>
      <c r="I11" s="84">
        <v>83</v>
      </c>
      <c r="J11" s="84">
        <v>10</v>
      </c>
      <c r="K11" s="84" t="s">
        <v>113</v>
      </c>
      <c r="L11" s="84" t="s">
        <v>101</v>
      </c>
      <c r="M11" s="84">
        <v>0</v>
      </c>
      <c r="N11" s="84">
        <v>1264</v>
      </c>
      <c r="O11" s="84">
        <v>168</v>
      </c>
      <c r="P11" s="84">
        <v>82</v>
      </c>
    </row>
    <row r="12" spans="1:17" x14ac:dyDescent="0.25">
      <c r="B12" s="84" t="s">
        <v>123</v>
      </c>
      <c r="C12" s="84" t="s">
        <v>124</v>
      </c>
      <c r="D12" s="84" t="s">
        <v>125</v>
      </c>
      <c r="E12" s="84">
        <v>2</v>
      </c>
      <c r="F12" s="84">
        <v>2</v>
      </c>
      <c r="G12" s="84">
        <v>2</v>
      </c>
      <c r="H12" s="84">
        <v>30691</v>
      </c>
      <c r="I12" s="84">
        <v>0</v>
      </c>
      <c r="J12" s="84">
        <v>15</v>
      </c>
      <c r="K12" s="84" t="s">
        <v>113</v>
      </c>
      <c r="L12" s="84" t="s">
        <v>101</v>
      </c>
      <c r="M12" s="84">
        <v>0</v>
      </c>
      <c r="N12" s="84">
        <v>1749</v>
      </c>
      <c r="O12" s="84">
        <v>153</v>
      </c>
      <c r="P12" s="84">
        <v>76</v>
      </c>
    </row>
    <row r="13" spans="1:17" x14ac:dyDescent="0.25">
      <c r="B13" s="84" t="s">
        <v>126</v>
      </c>
      <c r="C13" s="84" t="s">
        <v>127</v>
      </c>
      <c r="D13" s="84" t="s">
        <v>99</v>
      </c>
      <c r="E13" s="84">
        <v>3</v>
      </c>
      <c r="F13" s="84">
        <v>1</v>
      </c>
      <c r="G13" s="84">
        <v>13</v>
      </c>
      <c r="H13" s="84">
        <v>29447</v>
      </c>
      <c r="I13" s="84">
        <v>54</v>
      </c>
      <c r="J13" s="84">
        <v>20</v>
      </c>
      <c r="K13" s="84" t="s">
        <v>100</v>
      </c>
      <c r="L13" s="84" t="s">
        <v>128</v>
      </c>
      <c r="M13" s="84">
        <v>2</v>
      </c>
      <c r="N13" s="84">
        <v>1798</v>
      </c>
      <c r="O13" s="84">
        <v>168</v>
      </c>
      <c r="P13" s="84">
        <v>61</v>
      </c>
    </row>
    <row r="14" spans="1:17" x14ac:dyDescent="0.25">
      <c r="B14" s="84" t="s">
        <v>129</v>
      </c>
      <c r="C14" s="84" t="s">
        <v>130</v>
      </c>
      <c r="D14" s="84" t="s">
        <v>105</v>
      </c>
      <c r="E14" s="84">
        <v>2</v>
      </c>
      <c r="F14" s="84">
        <v>4</v>
      </c>
      <c r="G14" s="84">
        <v>6</v>
      </c>
      <c r="H14" s="84">
        <v>30349</v>
      </c>
      <c r="I14" s="84">
        <v>144</v>
      </c>
      <c r="J14" s="84">
        <v>0</v>
      </c>
      <c r="K14" s="84" t="s">
        <v>109</v>
      </c>
      <c r="L14" s="84" t="s">
        <v>101</v>
      </c>
      <c r="M14" s="84">
        <v>4</v>
      </c>
      <c r="N14" s="84">
        <v>1915</v>
      </c>
      <c r="O14" s="84">
        <v>196</v>
      </c>
      <c r="P14" s="84">
        <v>52</v>
      </c>
    </row>
    <row r="15" spans="1:17" x14ac:dyDescent="0.25">
      <c r="B15" s="84" t="s">
        <v>131</v>
      </c>
      <c r="C15" s="84" t="s">
        <v>132</v>
      </c>
      <c r="D15" s="84" t="s">
        <v>125</v>
      </c>
      <c r="E15" s="84">
        <v>1</v>
      </c>
      <c r="F15" s="84">
        <v>2</v>
      </c>
      <c r="G15" s="84">
        <v>8</v>
      </c>
      <c r="H15" s="84">
        <v>30463</v>
      </c>
      <c r="I15" s="84">
        <v>54</v>
      </c>
      <c r="J15" s="84">
        <v>22</v>
      </c>
      <c r="K15" s="84"/>
      <c r="L15" s="84" t="s">
        <v>114</v>
      </c>
      <c r="M15" s="84">
        <v>0</v>
      </c>
      <c r="N15" s="84">
        <v>285</v>
      </c>
      <c r="O15" s="84">
        <v>173</v>
      </c>
      <c r="P15" s="84">
        <v>76</v>
      </c>
    </row>
    <row r="16" spans="1:17" x14ac:dyDescent="0.25">
      <c r="B16" s="84" t="s">
        <v>133</v>
      </c>
      <c r="C16" s="84" t="s">
        <v>134</v>
      </c>
      <c r="D16" s="84" t="s">
        <v>125</v>
      </c>
      <c r="E16" s="84">
        <v>1</v>
      </c>
      <c r="F16" s="84">
        <v>4</v>
      </c>
      <c r="G16" s="84">
        <v>7</v>
      </c>
      <c r="H16" s="84">
        <v>30954</v>
      </c>
      <c r="I16" s="84">
        <v>88</v>
      </c>
      <c r="J16" s="84">
        <v>19</v>
      </c>
      <c r="K16" s="84" t="s">
        <v>109</v>
      </c>
      <c r="L16" s="84" t="s">
        <v>135</v>
      </c>
      <c r="M16" s="84">
        <v>1</v>
      </c>
      <c r="N16" s="84">
        <v>297</v>
      </c>
      <c r="O16" s="84">
        <v>188</v>
      </c>
      <c r="P16" s="84">
        <v>46</v>
      </c>
    </row>
    <row r="17" spans="2:16" x14ac:dyDescent="0.25">
      <c r="B17" s="84" t="s">
        <v>136</v>
      </c>
      <c r="C17" s="84" t="s">
        <v>137</v>
      </c>
      <c r="D17" s="84" t="s">
        <v>99</v>
      </c>
      <c r="E17" s="84">
        <v>3</v>
      </c>
      <c r="F17" s="84">
        <v>4</v>
      </c>
      <c r="G17" s="84">
        <v>8</v>
      </c>
      <c r="H17" s="84">
        <v>29964</v>
      </c>
      <c r="I17" s="84">
        <v>45</v>
      </c>
      <c r="J17" s="84">
        <v>7</v>
      </c>
      <c r="K17" s="84" t="s">
        <v>138</v>
      </c>
      <c r="L17" s="84" t="s">
        <v>135</v>
      </c>
      <c r="M17" s="84">
        <v>3</v>
      </c>
      <c r="N17" s="84">
        <v>345</v>
      </c>
      <c r="O17" s="84">
        <v>164</v>
      </c>
      <c r="P17" s="84">
        <v>104</v>
      </c>
    </row>
    <row r="18" spans="2:16" x14ac:dyDescent="0.25">
      <c r="B18" s="84" t="s">
        <v>139</v>
      </c>
      <c r="C18" s="84" t="s">
        <v>140</v>
      </c>
      <c r="D18" s="84" t="s">
        <v>105</v>
      </c>
      <c r="E18" s="84">
        <v>2</v>
      </c>
      <c r="F18" s="84">
        <v>3</v>
      </c>
      <c r="G18" s="84">
        <v>0</v>
      </c>
      <c r="H18" s="84">
        <v>30365</v>
      </c>
      <c r="I18" s="84">
        <v>64</v>
      </c>
      <c r="J18" s="84">
        <v>14</v>
      </c>
      <c r="K18" s="84" t="s">
        <v>100</v>
      </c>
      <c r="L18" s="84" t="s">
        <v>141</v>
      </c>
      <c r="M18" s="84">
        <v>2</v>
      </c>
      <c r="N18" s="84">
        <v>930</v>
      </c>
      <c r="O18" s="84">
        <v>150</v>
      </c>
      <c r="P18" s="84">
        <v>98</v>
      </c>
    </row>
    <row r="19" spans="2:16" x14ac:dyDescent="0.25">
      <c r="B19" s="84" t="s">
        <v>142</v>
      </c>
      <c r="C19" s="84" t="s">
        <v>143</v>
      </c>
      <c r="D19" s="84" t="s">
        <v>125</v>
      </c>
      <c r="E19" s="84">
        <v>3</v>
      </c>
      <c r="F19" s="84">
        <v>3</v>
      </c>
      <c r="G19" s="84">
        <v>7</v>
      </c>
      <c r="H19" s="84">
        <v>30815</v>
      </c>
      <c r="I19" s="84">
        <v>7</v>
      </c>
      <c r="J19" s="84">
        <v>15</v>
      </c>
      <c r="K19" s="84" t="s">
        <v>138</v>
      </c>
      <c r="L19" s="84" t="s">
        <v>135</v>
      </c>
      <c r="M19" s="84">
        <v>0</v>
      </c>
      <c r="N19" s="84">
        <v>1419</v>
      </c>
      <c r="O19" s="84">
        <v>181</v>
      </c>
      <c r="P19" s="84">
        <v>67</v>
      </c>
    </row>
    <row r="20" spans="2:16" x14ac:dyDescent="0.25">
      <c r="B20" s="84" t="s">
        <v>144</v>
      </c>
      <c r="C20" s="84" t="s">
        <v>145</v>
      </c>
      <c r="D20" s="84" t="s">
        <v>105</v>
      </c>
      <c r="E20" s="84">
        <v>2</v>
      </c>
      <c r="F20" s="84">
        <v>2</v>
      </c>
      <c r="G20" s="84">
        <v>10</v>
      </c>
      <c r="H20" s="84">
        <v>29716</v>
      </c>
      <c r="I20" s="84">
        <v>13</v>
      </c>
      <c r="J20" s="84">
        <v>25</v>
      </c>
      <c r="K20" s="84" t="s">
        <v>138</v>
      </c>
      <c r="L20" s="84" t="s">
        <v>128</v>
      </c>
      <c r="M20" s="84">
        <v>3</v>
      </c>
      <c r="N20" s="84">
        <v>1476</v>
      </c>
      <c r="O20" s="84">
        <v>161</v>
      </c>
      <c r="P20" s="84">
        <v>87</v>
      </c>
    </row>
    <row r="21" spans="2:16" x14ac:dyDescent="0.25">
      <c r="B21" s="84" t="s">
        <v>146</v>
      </c>
      <c r="C21" s="84" t="s">
        <v>147</v>
      </c>
      <c r="D21" s="84" t="s">
        <v>125</v>
      </c>
      <c r="E21" s="84">
        <v>2</v>
      </c>
      <c r="F21" s="84">
        <v>4</v>
      </c>
      <c r="G21" s="84">
        <v>5</v>
      </c>
      <c r="H21" s="84">
        <v>30045</v>
      </c>
      <c r="I21" s="84">
        <v>161</v>
      </c>
      <c r="J21" s="84">
        <v>19</v>
      </c>
      <c r="K21" s="84" t="s">
        <v>138</v>
      </c>
      <c r="L21" s="84" t="s">
        <v>101</v>
      </c>
      <c r="M21" s="84">
        <v>3</v>
      </c>
      <c r="N21" s="84">
        <v>1988</v>
      </c>
      <c r="O21" s="84">
        <v>153</v>
      </c>
      <c r="P21" s="84">
        <v>87</v>
      </c>
    </row>
    <row r="22" spans="2:16" x14ac:dyDescent="0.25">
      <c r="B22" s="84" t="s">
        <v>148</v>
      </c>
      <c r="C22" s="84" t="s">
        <v>149</v>
      </c>
      <c r="D22" s="84" t="s">
        <v>105</v>
      </c>
      <c r="E22" s="84">
        <v>2</v>
      </c>
      <c r="F22" s="84">
        <v>1</v>
      </c>
      <c r="G22" s="84">
        <v>2</v>
      </c>
      <c r="H22" s="84">
        <v>29592</v>
      </c>
      <c r="I22" s="84">
        <v>105</v>
      </c>
      <c r="J22" s="84">
        <v>19</v>
      </c>
      <c r="K22" s="84" t="s">
        <v>138</v>
      </c>
      <c r="L22" s="84" t="s">
        <v>141</v>
      </c>
      <c r="M22" s="84">
        <v>2</v>
      </c>
      <c r="N22" s="84">
        <v>6</v>
      </c>
      <c r="O22" s="84">
        <v>160</v>
      </c>
      <c r="P22" s="84">
        <v>90</v>
      </c>
    </row>
    <row r="23" spans="2:16" x14ac:dyDescent="0.25">
      <c r="B23" s="84" t="s">
        <v>150</v>
      </c>
      <c r="C23" s="84" t="s">
        <v>151</v>
      </c>
      <c r="D23" s="84" t="s">
        <v>99</v>
      </c>
      <c r="E23" s="84">
        <v>1</v>
      </c>
      <c r="F23" s="84">
        <v>4</v>
      </c>
      <c r="G23" s="84">
        <v>13</v>
      </c>
      <c r="H23" s="84">
        <v>29307</v>
      </c>
      <c r="I23" s="84">
        <v>34</v>
      </c>
      <c r="J23" s="84">
        <v>13</v>
      </c>
      <c r="K23" s="84" t="s">
        <v>138</v>
      </c>
      <c r="L23" s="84" t="s">
        <v>141</v>
      </c>
      <c r="M23" s="84">
        <v>4</v>
      </c>
      <c r="N23" s="84">
        <v>331</v>
      </c>
      <c r="O23" s="84">
        <v>169</v>
      </c>
      <c r="P23" s="84">
        <v>60</v>
      </c>
    </row>
    <row r="24" spans="2:16" x14ac:dyDescent="0.25">
      <c r="B24" s="84" t="s">
        <v>152</v>
      </c>
      <c r="C24" s="84" t="s">
        <v>149</v>
      </c>
      <c r="D24" s="84" t="s">
        <v>125</v>
      </c>
      <c r="E24" s="84">
        <v>2</v>
      </c>
      <c r="F24" s="84">
        <v>1</v>
      </c>
      <c r="G24" s="84">
        <v>11</v>
      </c>
      <c r="H24" s="84">
        <v>30417</v>
      </c>
      <c r="I24" s="84">
        <v>32</v>
      </c>
      <c r="J24" s="84">
        <v>21</v>
      </c>
      <c r="K24" s="84" t="s">
        <v>138</v>
      </c>
      <c r="L24" s="84" t="s">
        <v>110</v>
      </c>
      <c r="M24" s="84">
        <v>4</v>
      </c>
      <c r="N24" s="84">
        <v>352</v>
      </c>
      <c r="O24" s="84">
        <v>162</v>
      </c>
      <c r="P24" s="84">
        <v>64</v>
      </c>
    </row>
    <row r="25" spans="2:16" x14ac:dyDescent="0.25">
      <c r="B25" s="84" t="s">
        <v>153</v>
      </c>
      <c r="C25" s="84" t="s">
        <v>154</v>
      </c>
      <c r="D25" s="84" t="s">
        <v>99</v>
      </c>
      <c r="E25" s="84">
        <v>3</v>
      </c>
      <c r="F25" s="84">
        <v>3</v>
      </c>
      <c r="G25" s="84">
        <v>10</v>
      </c>
      <c r="H25" s="84">
        <v>29708</v>
      </c>
      <c r="I25" s="84">
        <v>40</v>
      </c>
      <c r="J25" s="84">
        <v>7</v>
      </c>
      <c r="K25" s="84"/>
      <c r="L25" s="84" t="s">
        <v>110</v>
      </c>
      <c r="M25" s="84">
        <v>3</v>
      </c>
      <c r="N25" s="84">
        <v>474</v>
      </c>
      <c r="O25" s="84">
        <v>177</v>
      </c>
      <c r="P25" s="84">
        <v>100</v>
      </c>
    </row>
    <row r="26" spans="2:16" x14ac:dyDescent="0.25">
      <c r="B26" s="84" t="s">
        <v>155</v>
      </c>
      <c r="C26" s="84" t="s">
        <v>156</v>
      </c>
      <c r="D26" s="84" t="s">
        <v>99</v>
      </c>
      <c r="E26" s="84">
        <v>2</v>
      </c>
      <c r="F26" s="84">
        <v>3</v>
      </c>
      <c r="G26" s="84">
        <v>3</v>
      </c>
      <c r="H26" s="84">
        <v>29764</v>
      </c>
      <c r="I26" s="84">
        <v>61</v>
      </c>
      <c r="J26" s="84">
        <v>29</v>
      </c>
      <c r="K26" s="84" t="s">
        <v>138</v>
      </c>
      <c r="L26" s="84" t="s">
        <v>141</v>
      </c>
      <c r="M26" s="84">
        <v>0</v>
      </c>
      <c r="N26" s="84">
        <v>580</v>
      </c>
      <c r="O26" s="84">
        <v>168</v>
      </c>
      <c r="P26" s="84">
        <v>81</v>
      </c>
    </row>
    <row r="27" spans="2:16" x14ac:dyDescent="0.25">
      <c r="B27" s="84" t="s">
        <v>157</v>
      </c>
      <c r="C27" s="84" t="s">
        <v>158</v>
      </c>
      <c r="D27" s="84" t="s">
        <v>99</v>
      </c>
      <c r="E27" s="84">
        <v>1</v>
      </c>
      <c r="F27" s="84">
        <v>4</v>
      </c>
      <c r="G27" s="84">
        <v>12</v>
      </c>
      <c r="H27" s="84">
        <v>30469</v>
      </c>
      <c r="I27" s="84">
        <v>89</v>
      </c>
      <c r="J27" s="84">
        <v>29</v>
      </c>
      <c r="K27" s="84" t="s">
        <v>100</v>
      </c>
      <c r="L27" s="84" t="s">
        <v>141</v>
      </c>
      <c r="M27" s="84">
        <v>4</v>
      </c>
      <c r="N27" s="84">
        <v>707</v>
      </c>
      <c r="O27" s="84">
        <v>156</v>
      </c>
      <c r="P27" s="84">
        <v>61</v>
      </c>
    </row>
    <row r="28" spans="2:16" x14ac:dyDescent="0.25">
      <c r="B28" s="84" t="s">
        <v>159</v>
      </c>
      <c r="C28" s="84" t="s">
        <v>160</v>
      </c>
      <c r="D28" s="84" t="s">
        <v>108</v>
      </c>
      <c r="E28" s="84">
        <v>3</v>
      </c>
      <c r="F28" s="84">
        <v>2</v>
      </c>
      <c r="G28" s="84">
        <v>3</v>
      </c>
      <c r="H28" s="84">
        <v>30138</v>
      </c>
      <c r="I28" s="84">
        <v>177</v>
      </c>
      <c r="J28" s="84">
        <v>18</v>
      </c>
      <c r="K28" s="84" t="s">
        <v>109</v>
      </c>
      <c r="L28" s="84" t="s">
        <v>135</v>
      </c>
      <c r="M28" s="84">
        <v>4</v>
      </c>
      <c r="N28" s="84">
        <v>734</v>
      </c>
      <c r="O28" s="84">
        <v>180</v>
      </c>
      <c r="P28" s="84">
        <v>81</v>
      </c>
    </row>
    <row r="29" spans="2:16" x14ac:dyDescent="0.25">
      <c r="B29" s="84" t="s">
        <v>115</v>
      </c>
      <c r="C29" s="84" t="s">
        <v>161</v>
      </c>
      <c r="D29" s="84" t="s">
        <v>108</v>
      </c>
      <c r="E29" s="84">
        <v>1</v>
      </c>
      <c r="F29" s="84">
        <v>1</v>
      </c>
      <c r="G29" s="84">
        <v>13</v>
      </c>
      <c r="H29" s="84">
        <v>30155</v>
      </c>
      <c r="I29" s="84">
        <v>112</v>
      </c>
      <c r="J29" s="84">
        <v>12</v>
      </c>
      <c r="K29" s="84" t="s">
        <v>100</v>
      </c>
      <c r="L29" s="84" t="s">
        <v>110</v>
      </c>
      <c r="M29" s="84">
        <v>4</v>
      </c>
      <c r="N29" s="84">
        <v>1214</v>
      </c>
      <c r="O29" s="84">
        <v>179</v>
      </c>
      <c r="P29" s="84">
        <v>70</v>
      </c>
    </row>
    <row r="30" spans="2:16" x14ac:dyDescent="0.25">
      <c r="B30" s="84" t="s">
        <v>162</v>
      </c>
      <c r="C30" s="84" t="s">
        <v>163</v>
      </c>
      <c r="D30" s="84" t="s">
        <v>108</v>
      </c>
      <c r="E30" s="84">
        <v>2</v>
      </c>
      <c r="F30" s="84">
        <v>4</v>
      </c>
      <c r="G30" s="84">
        <v>9</v>
      </c>
      <c r="H30" s="84">
        <v>30383</v>
      </c>
      <c r="I30" s="84">
        <v>61</v>
      </c>
      <c r="J30" s="84">
        <v>14</v>
      </c>
      <c r="K30" s="84" t="s">
        <v>100</v>
      </c>
      <c r="L30" s="84" t="s">
        <v>114</v>
      </c>
      <c r="M30" s="84">
        <v>2</v>
      </c>
      <c r="N30" s="84">
        <v>1729</v>
      </c>
      <c r="O30" s="84">
        <v>169</v>
      </c>
      <c r="P30" s="84">
        <v>80</v>
      </c>
    </row>
    <row r="31" spans="2:16" x14ac:dyDescent="0.25">
      <c r="B31" s="84" t="s">
        <v>164</v>
      </c>
      <c r="C31" s="84" t="s">
        <v>165</v>
      </c>
      <c r="D31" s="84" t="s">
        <v>125</v>
      </c>
      <c r="E31" s="84">
        <v>2</v>
      </c>
      <c r="F31" s="84">
        <v>1</v>
      </c>
      <c r="G31" s="84">
        <v>6</v>
      </c>
      <c r="H31" s="84">
        <v>29932</v>
      </c>
      <c r="I31" s="84">
        <v>113</v>
      </c>
      <c r="J31" s="84">
        <v>3</v>
      </c>
      <c r="K31" s="84" t="s">
        <v>100</v>
      </c>
      <c r="L31" s="84" t="s">
        <v>166</v>
      </c>
      <c r="M31" s="84">
        <v>4</v>
      </c>
      <c r="N31" s="84">
        <v>1878</v>
      </c>
      <c r="O31" s="84">
        <v>193</v>
      </c>
      <c r="P31" s="84">
        <v>61</v>
      </c>
    </row>
    <row r="32" spans="2:16" x14ac:dyDescent="0.25">
      <c r="B32" s="84" t="s">
        <v>131</v>
      </c>
      <c r="C32" s="84" t="s">
        <v>167</v>
      </c>
      <c r="D32" s="84" t="s">
        <v>105</v>
      </c>
      <c r="E32" s="84">
        <v>1</v>
      </c>
      <c r="F32" s="84">
        <v>2</v>
      </c>
      <c r="G32" s="84">
        <v>0</v>
      </c>
      <c r="H32" s="84">
        <v>29841</v>
      </c>
      <c r="I32" s="84">
        <v>179</v>
      </c>
      <c r="J32" s="84">
        <v>1</v>
      </c>
      <c r="K32" s="84" t="s">
        <v>113</v>
      </c>
      <c r="L32" s="84" t="s">
        <v>166</v>
      </c>
      <c r="M32" s="84">
        <v>2</v>
      </c>
      <c r="N32" s="84">
        <v>1934</v>
      </c>
      <c r="O32" s="84">
        <v>178</v>
      </c>
      <c r="P32" s="84">
        <v>88</v>
      </c>
    </row>
    <row r="33" spans="2:16" x14ac:dyDescent="0.25">
      <c r="B33" s="84" t="s">
        <v>168</v>
      </c>
      <c r="C33" s="84" t="s">
        <v>156</v>
      </c>
      <c r="D33" s="84" t="s">
        <v>125</v>
      </c>
      <c r="E33" s="84">
        <v>3</v>
      </c>
      <c r="F33" s="84">
        <v>1</v>
      </c>
      <c r="G33" s="84">
        <v>9</v>
      </c>
      <c r="H33" s="84">
        <v>30998</v>
      </c>
      <c r="I33" s="84">
        <v>99</v>
      </c>
      <c r="J33" s="84">
        <v>3</v>
      </c>
      <c r="K33" s="84" t="s">
        <v>138</v>
      </c>
      <c r="L33" s="84" t="s">
        <v>135</v>
      </c>
      <c r="M33" s="84">
        <v>2</v>
      </c>
      <c r="N33" s="84">
        <v>1957</v>
      </c>
      <c r="O33" s="84">
        <v>151</v>
      </c>
      <c r="P33" s="84">
        <v>72</v>
      </c>
    </row>
    <row r="34" spans="2:16" x14ac:dyDescent="0.25">
      <c r="B34" s="84" t="s">
        <v>169</v>
      </c>
      <c r="C34" s="84" t="s">
        <v>170</v>
      </c>
      <c r="D34" s="84" t="s">
        <v>99</v>
      </c>
      <c r="E34" s="84">
        <v>2</v>
      </c>
      <c r="F34" s="84">
        <v>2</v>
      </c>
      <c r="G34" s="84">
        <v>13</v>
      </c>
      <c r="H34" s="84">
        <v>30569</v>
      </c>
      <c r="I34" s="84">
        <v>88</v>
      </c>
      <c r="J34" s="84">
        <v>21</v>
      </c>
      <c r="K34" s="84" t="s">
        <v>109</v>
      </c>
      <c r="L34" s="84" t="s">
        <v>101</v>
      </c>
      <c r="M34" s="84">
        <v>0</v>
      </c>
      <c r="N34" s="84">
        <v>492</v>
      </c>
      <c r="O34" s="84">
        <v>162</v>
      </c>
      <c r="P34" s="84">
        <v>69</v>
      </c>
    </row>
    <row r="35" spans="2:16" x14ac:dyDescent="0.25">
      <c r="B35" s="84" t="s">
        <v>171</v>
      </c>
      <c r="C35" s="84" t="s">
        <v>172</v>
      </c>
      <c r="D35" s="84" t="s">
        <v>125</v>
      </c>
      <c r="E35" s="84">
        <v>1</v>
      </c>
      <c r="F35" s="84">
        <v>1</v>
      </c>
      <c r="G35" s="84">
        <v>4</v>
      </c>
      <c r="H35" s="84">
        <v>29346</v>
      </c>
      <c r="I35" s="84">
        <v>174</v>
      </c>
      <c r="J35" s="84">
        <v>2</v>
      </c>
      <c r="K35" s="84" t="s">
        <v>113</v>
      </c>
      <c r="L35" s="84" t="s">
        <v>135</v>
      </c>
      <c r="M35" s="84">
        <v>3</v>
      </c>
      <c r="N35" s="84">
        <v>540</v>
      </c>
      <c r="O35" s="84">
        <v>162</v>
      </c>
      <c r="P35" s="84">
        <v>95</v>
      </c>
    </row>
    <row r="36" spans="2:16" x14ac:dyDescent="0.25">
      <c r="B36" s="84" t="s">
        <v>173</v>
      </c>
      <c r="C36" s="84" t="s">
        <v>127</v>
      </c>
      <c r="D36" s="84" t="s">
        <v>108</v>
      </c>
      <c r="E36" s="84">
        <v>3</v>
      </c>
      <c r="F36" s="84">
        <v>1</v>
      </c>
      <c r="G36" s="84">
        <v>7</v>
      </c>
      <c r="H36" s="84">
        <v>29993</v>
      </c>
      <c r="I36" s="84">
        <v>61</v>
      </c>
      <c r="J36" s="84">
        <v>3</v>
      </c>
      <c r="K36" s="84" t="s">
        <v>138</v>
      </c>
      <c r="L36" s="84" t="s">
        <v>101</v>
      </c>
      <c r="M36" s="84">
        <v>2</v>
      </c>
      <c r="N36" s="84">
        <v>555</v>
      </c>
      <c r="O36" s="84">
        <v>187</v>
      </c>
      <c r="P36" s="84">
        <v>90</v>
      </c>
    </row>
    <row r="37" spans="2:16" x14ac:dyDescent="0.25">
      <c r="B37" s="84" t="s">
        <v>174</v>
      </c>
      <c r="C37" s="84" t="s">
        <v>116</v>
      </c>
      <c r="D37" s="84" t="s">
        <v>99</v>
      </c>
      <c r="E37" s="84">
        <v>2</v>
      </c>
      <c r="F37" s="84">
        <v>1</v>
      </c>
      <c r="G37" s="84">
        <v>2</v>
      </c>
      <c r="H37" s="84">
        <v>29804</v>
      </c>
      <c r="I37" s="84">
        <v>112</v>
      </c>
      <c r="J37" s="84">
        <v>11</v>
      </c>
      <c r="K37" s="84" t="s">
        <v>113</v>
      </c>
      <c r="L37" s="84" t="s">
        <v>110</v>
      </c>
      <c r="M37" s="84">
        <v>2</v>
      </c>
      <c r="N37" s="84">
        <v>952</v>
      </c>
      <c r="O37" s="84">
        <v>199</v>
      </c>
      <c r="P37" s="84">
        <v>101</v>
      </c>
    </row>
    <row r="38" spans="2:16" x14ac:dyDescent="0.25">
      <c r="B38" s="84" t="s">
        <v>150</v>
      </c>
      <c r="C38" s="84" t="s">
        <v>175</v>
      </c>
      <c r="D38" s="84" t="s">
        <v>108</v>
      </c>
      <c r="E38" s="84">
        <v>2</v>
      </c>
      <c r="F38" s="84">
        <v>2</v>
      </c>
      <c r="G38" s="84">
        <v>6</v>
      </c>
      <c r="H38" s="84">
        <v>29914</v>
      </c>
      <c r="I38" s="84">
        <v>151</v>
      </c>
      <c r="J38" s="84">
        <v>20</v>
      </c>
      <c r="K38" s="84" t="s">
        <v>138</v>
      </c>
      <c r="L38" s="84" t="s">
        <v>128</v>
      </c>
      <c r="M38" s="84">
        <v>3</v>
      </c>
      <c r="N38" s="84">
        <v>1078</v>
      </c>
      <c r="O38" s="84">
        <v>186</v>
      </c>
      <c r="P38" s="84">
        <v>49</v>
      </c>
    </row>
    <row r="39" spans="2:16" x14ac:dyDescent="0.25">
      <c r="B39" s="84" t="s">
        <v>176</v>
      </c>
      <c r="C39" s="84" t="s">
        <v>177</v>
      </c>
      <c r="D39" s="84" t="s">
        <v>108</v>
      </c>
      <c r="E39" s="84">
        <v>1</v>
      </c>
      <c r="F39" s="84">
        <v>2</v>
      </c>
      <c r="G39" s="84">
        <v>7</v>
      </c>
      <c r="H39" s="84">
        <v>30575</v>
      </c>
      <c r="I39" s="84">
        <v>140</v>
      </c>
      <c r="J39" s="84">
        <v>12</v>
      </c>
      <c r="K39" s="84" t="s">
        <v>138</v>
      </c>
      <c r="L39" s="84" t="s">
        <v>101</v>
      </c>
      <c r="M39" s="84">
        <v>1</v>
      </c>
      <c r="N39" s="84">
        <v>1201</v>
      </c>
      <c r="O39" s="84">
        <v>166</v>
      </c>
      <c r="P39" s="84">
        <v>83</v>
      </c>
    </row>
    <row r="40" spans="2:16" x14ac:dyDescent="0.25">
      <c r="B40" s="84" t="s">
        <v>178</v>
      </c>
      <c r="C40" s="84" t="s">
        <v>179</v>
      </c>
      <c r="D40" s="84" t="s">
        <v>99</v>
      </c>
      <c r="E40" s="84">
        <v>1</v>
      </c>
      <c r="F40" s="84">
        <v>4</v>
      </c>
      <c r="G40" s="84">
        <v>8</v>
      </c>
      <c r="H40" s="84">
        <v>30668</v>
      </c>
      <c r="I40" s="84">
        <v>81</v>
      </c>
      <c r="J40" s="84">
        <v>2</v>
      </c>
      <c r="K40" s="84" t="s">
        <v>113</v>
      </c>
      <c r="L40" s="84" t="s">
        <v>110</v>
      </c>
      <c r="M40" s="84">
        <v>1</v>
      </c>
      <c r="N40" s="84">
        <v>1322</v>
      </c>
      <c r="O40" s="84">
        <v>162</v>
      </c>
      <c r="P40" s="84">
        <v>63</v>
      </c>
    </row>
    <row r="41" spans="2:16" x14ac:dyDescent="0.25">
      <c r="B41" s="84" t="s">
        <v>180</v>
      </c>
      <c r="C41" s="84" t="s">
        <v>181</v>
      </c>
      <c r="D41" s="84" t="s">
        <v>99</v>
      </c>
      <c r="E41" s="84">
        <v>2</v>
      </c>
      <c r="F41" s="84">
        <v>4</v>
      </c>
      <c r="G41" s="84">
        <v>3</v>
      </c>
      <c r="H41" s="84">
        <v>30984</v>
      </c>
      <c r="I41" s="84">
        <v>43</v>
      </c>
      <c r="J41" s="84">
        <v>3</v>
      </c>
      <c r="K41" s="84" t="s">
        <v>100</v>
      </c>
      <c r="L41" s="84" t="s">
        <v>110</v>
      </c>
      <c r="M41" s="84">
        <v>4</v>
      </c>
      <c r="N41" s="84">
        <v>1573</v>
      </c>
      <c r="O41" s="84">
        <v>169</v>
      </c>
      <c r="P41" s="84">
        <v>83</v>
      </c>
    </row>
    <row r="42" spans="2:16" x14ac:dyDescent="0.25">
      <c r="B42" s="84" t="s">
        <v>182</v>
      </c>
      <c r="C42" s="84" t="s">
        <v>183</v>
      </c>
      <c r="D42" s="84" t="s">
        <v>125</v>
      </c>
      <c r="E42" s="84">
        <v>3</v>
      </c>
      <c r="F42" s="84">
        <v>3</v>
      </c>
      <c r="G42" s="84">
        <v>11</v>
      </c>
      <c r="H42" s="84">
        <v>29801</v>
      </c>
      <c r="I42" s="84">
        <v>125</v>
      </c>
      <c r="J42" s="84">
        <v>9</v>
      </c>
      <c r="K42" s="84" t="s">
        <v>138</v>
      </c>
      <c r="L42" s="84" t="s">
        <v>114</v>
      </c>
      <c r="M42" s="84">
        <v>0</v>
      </c>
      <c r="N42" s="84">
        <v>1785</v>
      </c>
      <c r="O42" s="84">
        <v>156</v>
      </c>
      <c r="P42" s="84">
        <v>73</v>
      </c>
    </row>
    <row r="43" spans="2:16" x14ac:dyDescent="0.25">
      <c r="B43" s="84" t="s">
        <v>184</v>
      </c>
      <c r="C43" s="84" t="s">
        <v>112</v>
      </c>
      <c r="D43" s="84" t="s">
        <v>99</v>
      </c>
      <c r="E43" s="84">
        <v>1</v>
      </c>
      <c r="F43" s="84">
        <v>1</v>
      </c>
      <c r="G43" s="84">
        <v>11</v>
      </c>
      <c r="H43" s="84">
        <v>29802</v>
      </c>
      <c r="I43" s="84">
        <v>36</v>
      </c>
      <c r="J43" s="84">
        <v>3</v>
      </c>
      <c r="K43" s="84" t="s">
        <v>100</v>
      </c>
      <c r="L43" s="84" t="s">
        <v>110</v>
      </c>
      <c r="M43" s="84">
        <v>2</v>
      </c>
      <c r="N43" s="84">
        <v>19</v>
      </c>
      <c r="O43" s="84">
        <v>165</v>
      </c>
      <c r="P43" s="84">
        <v>57</v>
      </c>
    </row>
    <row r="44" spans="2:16" x14ac:dyDescent="0.25">
      <c r="B44" s="84" t="s">
        <v>185</v>
      </c>
      <c r="C44" s="84" t="s">
        <v>186</v>
      </c>
      <c r="D44" s="84" t="s">
        <v>99</v>
      </c>
      <c r="E44" s="84">
        <v>1</v>
      </c>
      <c r="F44" s="84">
        <v>1</v>
      </c>
      <c r="G44" s="84">
        <v>11</v>
      </c>
      <c r="H44" s="84">
        <v>29896</v>
      </c>
      <c r="I44" s="84">
        <v>140</v>
      </c>
      <c r="J44" s="84">
        <v>21</v>
      </c>
      <c r="K44" s="84" t="s">
        <v>138</v>
      </c>
      <c r="L44" s="84" t="s">
        <v>166</v>
      </c>
      <c r="M44" s="84">
        <v>3</v>
      </c>
      <c r="N44" s="84">
        <v>185</v>
      </c>
      <c r="O44" s="84">
        <v>151</v>
      </c>
      <c r="P44" s="84">
        <v>74</v>
      </c>
    </row>
    <row r="45" spans="2:16" x14ac:dyDescent="0.25">
      <c r="B45" s="84" t="s">
        <v>187</v>
      </c>
      <c r="C45" s="84" t="s">
        <v>188</v>
      </c>
      <c r="D45" s="84" t="s">
        <v>125</v>
      </c>
      <c r="E45" s="84">
        <v>1</v>
      </c>
      <c r="F45" s="84">
        <v>2</v>
      </c>
      <c r="G45" s="84">
        <v>13</v>
      </c>
      <c r="H45" s="84">
        <v>30745</v>
      </c>
      <c r="I45" s="84">
        <v>29</v>
      </c>
      <c r="J45" s="84">
        <v>18</v>
      </c>
      <c r="K45" s="84" t="s">
        <v>100</v>
      </c>
      <c r="L45" s="84" t="s">
        <v>128</v>
      </c>
      <c r="M45" s="84">
        <v>0</v>
      </c>
      <c r="N45" s="84">
        <v>277</v>
      </c>
      <c r="O45" s="84">
        <v>164</v>
      </c>
      <c r="P45" s="84">
        <v>96</v>
      </c>
    </row>
    <row r="46" spans="2:16" x14ac:dyDescent="0.25">
      <c r="B46" s="84" t="s">
        <v>189</v>
      </c>
      <c r="C46" s="84" t="s">
        <v>120</v>
      </c>
      <c r="D46" s="84" t="s">
        <v>105</v>
      </c>
      <c r="E46" s="84">
        <v>3</v>
      </c>
      <c r="F46" s="84">
        <v>3</v>
      </c>
      <c r="G46" s="84">
        <v>2</v>
      </c>
      <c r="H46" s="84">
        <v>30836</v>
      </c>
      <c r="I46" s="84">
        <v>55</v>
      </c>
      <c r="J46" s="84">
        <v>13</v>
      </c>
      <c r="K46" s="84" t="s">
        <v>138</v>
      </c>
      <c r="L46" s="84" t="s">
        <v>135</v>
      </c>
      <c r="M46" s="84">
        <v>4</v>
      </c>
      <c r="N46" s="84">
        <v>609</v>
      </c>
      <c r="O46" s="84">
        <v>171</v>
      </c>
      <c r="P46" s="84">
        <v>109</v>
      </c>
    </row>
    <row r="47" spans="2:16" x14ac:dyDescent="0.25">
      <c r="B47" s="84" t="s">
        <v>190</v>
      </c>
      <c r="C47" s="84" t="s">
        <v>191</v>
      </c>
      <c r="D47" s="84" t="s">
        <v>105</v>
      </c>
      <c r="E47" s="84">
        <v>2</v>
      </c>
      <c r="F47" s="84">
        <v>3</v>
      </c>
      <c r="G47" s="84">
        <v>9</v>
      </c>
      <c r="H47" s="84">
        <v>31016</v>
      </c>
      <c r="I47" s="84">
        <v>160</v>
      </c>
      <c r="J47" s="84">
        <v>16</v>
      </c>
      <c r="K47" s="84" t="s">
        <v>113</v>
      </c>
      <c r="L47" s="84" t="s">
        <v>135</v>
      </c>
      <c r="M47" s="84">
        <v>1</v>
      </c>
      <c r="N47" s="84">
        <v>1288</v>
      </c>
      <c r="O47" s="84">
        <v>168</v>
      </c>
      <c r="P47" s="84">
        <v>106</v>
      </c>
    </row>
    <row r="48" spans="2:16" x14ac:dyDescent="0.25">
      <c r="B48" s="84" t="s">
        <v>192</v>
      </c>
      <c r="C48" s="84" t="s">
        <v>193</v>
      </c>
      <c r="D48" s="84" t="s">
        <v>105</v>
      </c>
      <c r="E48" s="84">
        <v>1</v>
      </c>
      <c r="F48" s="84">
        <v>1</v>
      </c>
      <c r="G48" s="84">
        <v>8</v>
      </c>
      <c r="H48" s="84">
        <v>30696</v>
      </c>
      <c r="I48" s="84">
        <v>82</v>
      </c>
      <c r="J48" s="84">
        <v>22</v>
      </c>
      <c r="K48" s="84" t="s">
        <v>100</v>
      </c>
      <c r="L48" s="84" t="s">
        <v>141</v>
      </c>
      <c r="M48" s="84">
        <v>2</v>
      </c>
      <c r="N48" s="84">
        <v>1437</v>
      </c>
      <c r="O48" s="84">
        <v>181</v>
      </c>
      <c r="P48" s="84">
        <v>75</v>
      </c>
    </row>
    <row r="49" spans="2:16" x14ac:dyDescent="0.25">
      <c r="B49" s="84" t="s">
        <v>194</v>
      </c>
      <c r="C49" s="84" t="s">
        <v>195</v>
      </c>
      <c r="D49" s="84" t="s">
        <v>105</v>
      </c>
      <c r="E49" s="84">
        <v>2</v>
      </c>
      <c r="F49" s="84">
        <v>1</v>
      </c>
      <c r="G49" s="84">
        <v>1</v>
      </c>
      <c r="H49" s="84">
        <v>30963</v>
      </c>
      <c r="I49" s="84">
        <v>178</v>
      </c>
      <c r="J49" s="84">
        <v>4</v>
      </c>
      <c r="K49" s="84" t="s">
        <v>109</v>
      </c>
      <c r="L49" s="84" t="s">
        <v>101</v>
      </c>
      <c r="M49" s="84">
        <v>3</v>
      </c>
      <c r="N49" s="84">
        <v>1532</v>
      </c>
      <c r="O49" s="84">
        <v>188</v>
      </c>
      <c r="P49" s="84">
        <v>89</v>
      </c>
    </row>
    <row r="50" spans="2:16" x14ac:dyDescent="0.25">
      <c r="B50" s="84" t="s">
        <v>178</v>
      </c>
      <c r="C50" s="84" t="s">
        <v>196</v>
      </c>
      <c r="D50" s="84" t="s">
        <v>125</v>
      </c>
      <c r="E50" s="84">
        <v>2</v>
      </c>
      <c r="F50" s="84">
        <v>1</v>
      </c>
      <c r="G50" s="84">
        <v>3</v>
      </c>
      <c r="H50" s="84">
        <v>30595</v>
      </c>
      <c r="I50" s="84">
        <v>95</v>
      </c>
      <c r="J50" s="84">
        <v>5</v>
      </c>
      <c r="K50" s="84" t="s">
        <v>109</v>
      </c>
      <c r="L50" s="84" t="s">
        <v>128</v>
      </c>
      <c r="M50" s="84">
        <v>2</v>
      </c>
      <c r="N50" s="84">
        <v>1782</v>
      </c>
      <c r="O50" s="84">
        <v>192</v>
      </c>
      <c r="P50" s="84">
        <v>64</v>
      </c>
    </row>
    <row r="51" spans="2:16" x14ac:dyDescent="0.25">
      <c r="B51" s="84" t="s">
        <v>111</v>
      </c>
      <c r="C51" s="84" t="s">
        <v>197</v>
      </c>
      <c r="D51" s="84" t="s">
        <v>99</v>
      </c>
      <c r="E51" s="84">
        <v>3</v>
      </c>
      <c r="F51" s="84">
        <v>2</v>
      </c>
      <c r="G51" s="84">
        <v>2</v>
      </c>
      <c r="H51" s="84">
        <v>30531</v>
      </c>
      <c r="I51" s="84">
        <v>132</v>
      </c>
      <c r="J51" s="84">
        <v>4</v>
      </c>
      <c r="K51" s="84" t="s">
        <v>100</v>
      </c>
      <c r="L51" s="84" t="s">
        <v>141</v>
      </c>
      <c r="M51" s="84">
        <v>0</v>
      </c>
      <c r="N51" s="84">
        <v>1782</v>
      </c>
      <c r="O51" s="84">
        <v>185</v>
      </c>
      <c r="P51" s="84">
        <v>59</v>
      </c>
    </row>
    <row r="52" spans="2:16" x14ac:dyDescent="0.25">
      <c r="B52" s="84" t="s">
        <v>198</v>
      </c>
      <c r="C52" s="84" t="s">
        <v>122</v>
      </c>
      <c r="D52" s="84" t="s">
        <v>105</v>
      </c>
      <c r="E52" s="84">
        <v>1</v>
      </c>
      <c r="F52" s="84">
        <v>1</v>
      </c>
      <c r="G52" s="84">
        <v>6</v>
      </c>
      <c r="H52" s="84">
        <v>29238</v>
      </c>
      <c r="I52" s="84">
        <v>71</v>
      </c>
      <c r="J52" s="84">
        <v>14</v>
      </c>
      <c r="K52" s="84" t="s">
        <v>100</v>
      </c>
      <c r="L52" s="84" t="s">
        <v>128</v>
      </c>
      <c r="M52" s="84">
        <v>3</v>
      </c>
      <c r="N52" s="84">
        <v>1837</v>
      </c>
      <c r="O52" s="84">
        <v>179</v>
      </c>
      <c r="P52" s="84">
        <v>72</v>
      </c>
    </row>
    <row r="53" spans="2:16" x14ac:dyDescent="0.25">
      <c r="B53" s="84" t="s">
        <v>199</v>
      </c>
      <c r="C53" s="84" t="s">
        <v>200</v>
      </c>
      <c r="D53" s="84" t="s">
        <v>99</v>
      </c>
      <c r="E53" s="84">
        <v>2</v>
      </c>
      <c r="F53" s="84">
        <v>3</v>
      </c>
      <c r="G53" s="84">
        <v>1</v>
      </c>
      <c r="H53" s="84">
        <v>30938</v>
      </c>
      <c r="I53" s="84">
        <v>77</v>
      </c>
      <c r="J53" s="84">
        <v>20</v>
      </c>
      <c r="K53" s="84" t="s">
        <v>100</v>
      </c>
      <c r="L53" s="84" t="s">
        <v>101</v>
      </c>
      <c r="M53" s="84">
        <v>4</v>
      </c>
      <c r="N53" s="84">
        <v>295</v>
      </c>
      <c r="O53" s="84">
        <v>164</v>
      </c>
      <c r="P53" s="84">
        <v>100</v>
      </c>
    </row>
    <row r="54" spans="2:16" x14ac:dyDescent="0.25">
      <c r="B54" s="84" t="s">
        <v>201</v>
      </c>
      <c r="C54" s="84" t="s">
        <v>202</v>
      </c>
      <c r="D54" s="84" t="s">
        <v>105</v>
      </c>
      <c r="E54" s="84">
        <v>3</v>
      </c>
      <c r="F54" s="84">
        <v>4</v>
      </c>
      <c r="G54" s="84">
        <v>7</v>
      </c>
      <c r="H54" s="84">
        <v>30583</v>
      </c>
      <c r="I54" s="84">
        <v>78</v>
      </c>
      <c r="J54" s="84">
        <v>24</v>
      </c>
      <c r="K54" s="84" t="s">
        <v>113</v>
      </c>
      <c r="L54" s="84" t="s">
        <v>128</v>
      </c>
      <c r="M54" s="84">
        <v>0</v>
      </c>
      <c r="N54" s="84">
        <v>391</v>
      </c>
      <c r="O54" s="84">
        <v>184</v>
      </c>
      <c r="P54" s="84">
        <v>58</v>
      </c>
    </row>
    <row r="55" spans="2:16" x14ac:dyDescent="0.25">
      <c r="B55" s="84" t="s">
        <v>203</v>
      </c>
      <c r="C55" s="84" t="s">
        <v>204</v>
      </c>
      <c r="D55" s="84" t="s">
        <v>105</v>
      </c>
      <c r="E55" s="84">
        <v>3</v>
      </c>
      <c r="F55" s="84">
        <v>3</v>
      </c>
      <c r="G55" s="84">
        <v>12</v>
      </c>
      <c r="H55" s="84">
        <v>29224</v>
      </c>
      <c r="I55" s="84">
        <v>168</v>
      </c>
      <c r="J55" s="84">
        <v>24</v>
      </c>
      <c r="K55" s="84" t="s">
        <v>109</v>
      </c>
      <c r="L55" s="84" t="s">
        <v>166</v>
      </c>
      <c r="M55" s="84">
        <v>3</v>
      </c>
      <c r="N55" s="84">
        <v>418</v>
      </c>
      <c r="O55" s="84">
        <v>151</v>
      </c>
      <c r="P55" s="84">
        <v>95</v>
      </c>
    </row>
    <row r="56" spans="2:16" x14ac:dyDescent="0.25">
      <c r="B56" s="84" t="s">
        <v>205</v>
      </c>
      <c r="C56" s="84" t="s">
        <v>206</v>
      </c>
      <c r="D56" s="84" t="s">
        <v>105</v>
      </c>
      <c r="E56" s="84">
        <v>1</v>
      </c>
      <c r="F56" s="84">
        <v>1</v>
      </c>
      <c r="G56" s="84">
        <v>11</v>
      </c>
      <c r="H56" s="84">
        <v>29975</v>
      </c>
      <c r="I56" s="84">
        <v>53</v>
      </c>
      <c r="J56" s="84">
        <v>24</v>
      </c>
      <c r="K56" s="84"/>
      <c r="L56" s="84" t="s">
        <v>110</v>
      </c>
      <c r="M56" s="84">
        <v>4</v>
      </c>
      <c r="N56" s="84">
        <v>510</v>
      </c>
      <c r="O56" s="84">
        <v>196</v>
      </c>
      <c r="P56" s="84">
        <v>61</v>
      </c>
    </row>
    <row r="57" spans="2:16" x14ac:dyDescent="0.25">
      <c r="B57" s="84" t="s">
        <v>207</v>
      </c>
      <c r="C57" s="84" t="s">
        <v>208</v>
      </c>
      <c r="D57" s="84" t="s">
        <v>125</v>
      </c>
      <c r="E57" s="84">
        <v>2</v>
      </c>
      <c r="F57" s="84">
        <v>1</v>
      </c>
      <c r="G57" s="84">
        <v>6</v>
      </c>
      <c r="H57" s="84">
        <v>29905</v>
      </c>
      <c r="I57" s="84">
        <v>89</v>
      </c>
      <c r="J57" s="84">
        <v>4</v>
      </c>
      <c r="K57" s="84" t="s">
        <v>109</v>
      </c>
      <c r="L57" s="84" t="s">
        <v>141</v>
      </c>
      <c r="M57" s="84">
        <v>4</v>
      </c>
      <c r="N57" s="84">
        <v>548</v>
      </c>
      <c r="O57" s="84">
        <v>176</v>
      </c>
      <c r="P57" s="84">
        <v>84</v>
      </c>
    </row>
    <row r="58" spans="2:16" x14ac:dyDescent="0.25">
      <c r="B58" s="84" t="s">
        <v>106</v>
      </c>
      <c r="C58" s="84" t="s">
        <v>209</v>
      </c>
      <c r="D58" s="84" t="s">
        <v>108</v>
      </c>
      <c r="E58" s="84">
        <v>3</v>
      </c>
      <c r="F58" s="84">
        <v>1</v>
      </c>
      <c r="G58" s="84">
        <v>1</v>
      </c>
      <c r="H58" s="84">
        <v>29281</v>
      </c>
      <c r="I58" s="84">
        <v>127</v>
      </c>
      <c r="J58" s="84">
        <v>8</v>
      </c>
      <c r="K58" s="84" t="s">
        <v>109</v>
      </c>
      <c r="L58" s="84" t="s">
        <v>101</v>
      </c>
      <c r="M58" s="84">
        <v>0</v>
      </c>
      <c r="N58" s="84">
        <v>1446</v>
      </c>
      <c r="O58" s="84">
        <v>152</v>
      </c>
      <c r="P58" s="84">
        <v>78</v>
      </c>
    </row>
    <row r="59" spans="2:16" x14ac:dyDescent="0.25">
      <c r="B59" s="84" t="s">
        <v>199</v>
      </c>
      <c r="C59" s="84" t="s">
        <v>210</v>
      </c>
      <c r="D59" s="84" t="s">
        <v>125</v>
      </c>
      <c r="E59" s="84">
        <v>3</v>
      </c>
      <c r="F59" s="84">
        <v>1</v>
      </c>
      <c r="G59" s="84">
        <v>8</v>
      </c>
      <c r="H59" s="84">
        <v>30341</v>
      </c>
      <c r="I59" s="84">
        <v>194</v>
      </c>
      <c r="J59" s="84">
        <v>9</v>
      </c>
      <c r="K59" s="84" t="s">
        <v>100</v>
      </c>
      <c r="L59" s="84" t="s">
        <v>135</v>
      </c>
      <c r="M59" s="84">
        <v>4</v>
      </c>
      <c r="N59" s="84">
        <v>1872</v>
      </c>
      <c r="O59" s="84">
        <v>151</v>
      </c>
      <c r="P59" s="84">
        <v>74</v>
      </c>
    </row>
    <row r="60" spans="2:16" x14ac:dyDescent="0.25">
      <c r="B60" s="84" t="s">
        <v>211</v>
      </c>
      <c r="C60" s="84" t="s">
        <v>212</v>
      </c>
      <c r="D60" s="84" t="s">
        <v>108</v>
      </c>
      <c r="E60" s="84">
        <v>3</v>
      </c>
      <c r="F60" s="84">
        <v>4</v>
      </c>
      <c r="G60" s="84">
        <v>12</v>
      </c>
      <c r="H60" s="84">
        <v>29470</v>
      </c>
      <c r="I60" s="84">
        <v>179</v>
      </c>
      <c r="J60" s="84">
        <v>27</v>
      </c>
      <c r="K60" s="84" t="s">
        <v>138</v>
      </c>
      <c r="L60" s="84" t="s">
        <v>114</v>
      </c>
      <c r="M60" s="84">
        <v>2</v>
      </c>
      <c r="N60" s="84">
        <v>288</v>
      </c>
      <c r="O60" s="84">
        <v>153</v>
      </c>
      <c r="P60" s="84">
        <v>64</v>
      </c>
    </row>
    <row r="61" spans="2:16" x14ac:dyDescent="0.25">
      <c r="B61" s="84" t="s">
        <v>213</v>
      </c>
      <c r="C61" s="84" t="s">
        <v>104</v>
      </c>
      <c r="D61" s="84" t="s">
        <v>125</v>
      </c>
      <c r="E61" s="84">
        <v>3</v>
      </c>
      <c r="F61" s="84">
        <v>2</v>
      </c>
      <c r="G61" s="84">
        <v>7</v>
      </c>
      <c r="H61" s="84">
        <v>30716</v>
      </c>
      <c r="I61" s="84">
        <v>186</v>
      </c>
      <c r="J61" s="84">
        <v>25</v>
      </c>
      <c r="K61" s="84" t="s">
        <v>100</v>
      </c>
      <c r="L61" s="84" t="s">
        <v>166</v>
      </c>
      <c r="M61" s="84">
        <v>0</v>
      </c>
      <c r="N61" s="84">
        <v>395</v>
      </c>
      <c r="O61" s="84">
        <v>183</v>
      </c>
      <c r="P61" s="84">
        <v>69</v>
      </c>
    </row>
    <row r="62" spans="2:16" x14ac:dyDescent="0.25">
      <c r="B62" s="84" t="s">
        <v>214</v>
      </c>
      <c r="C62" s="84" t="s">
        <v>193</v>
      </c>
      <c r="D62" s="84" t="s">
        <v>99</v>
      </c>
      <c r="E62" s="84">
        <v>3</v>
      </c>
      <c r="F62" s="84">
        <v>1</v>
      </c>
      <c r="G62" s="84">
        <v>2</v>
      </c>
      <c r="H62" s="84">
        <v>29973</v>
      </c>
      <c r="I62" s="84">
        <v>66</v>
      </c>
      <c r="J62" s="84">
        <v>5</v>
      </c>
      <c r="K62" s="84" t="s">
        <v>138</v>
      </c>
      <c r="L62" s="84" t="s">
        <v>141</v>
      </c>
      <c r="M62" s="84">
        <v>2</v>
      </c>
      <c r="N62" s="84">
        <v>906</v>
      </c>
      <c r="O62" s="84">
        <v>181</v>
      </c>
      <c r="P62" s="84">
        <v>79</v>
      </c>
    </row>
    <row r="63" spans="2:16" x14ac:dyDescent="0.25">
      <c r="B63" s="84" t="s">
        <v>215</v>
      </c>
      <c r="C63" s="84" t="s">
        <v>216</v>
      </c>
      <c r="D63" s="84" t="s">
        <v>108</v>
      </c>
      <c r="E63" s="84">
        <v>3</v>
      </c>
      <c r="F63" s="84">
        <v>1</v>
      </c>
      <c r="G63" s="84">
        <v>5</v>
      </c>
      <c r="H63" s="84">
        <v>29779</v>
      </c>
      <c r="I63" s="84">
        <v>8</v>
      </c>
      <c r="J63" s="84">
        <v>22</v>
      </c>
      <c r="K63" s="84" t="s">
        <v>100</v>
      </c>
      <c r="L63" s="84" t="s">
        <v>166</v>
      </c>
      <c r="M63" s="84">
        <v>4</v>
      </c>
      <c r="N63" s="84">
        <v>1006</v>
      </c>
      <c r="O63" s="84">
        <v>161</v>
      </c>
      <c r="P63" s="84">
        <v>46</v>
      </c>
    </row>
    <row r="64" spans="2:16" x14ac:dyDescent="0.25">
      <c r="B64" s="84" t="s">
        <v>217</v>
      </c>
      <c r="C64" s="84" t="s">
        <v>158</v>
      </c>
      <c r="D64" s="84" t="s">
        <v>99</v>
      </c>
      <c r="E64" s="84">
        <v>2</v>
      </c>
      <c r="F64" s="84">
        <v>2</v>
      </c>
      <c r="G64" s="84">
        <v>8</v>
      </c>
      <c r="H64" s="84">
        <v>30962</v>
      </c>
      <c r="I64" s="84">
        <v>6</v>
      </c>
      <c r="J64" s="84">
        <v>12</v>
      </c>
      <c r="K64" s="84" t="s">
        <v>113</v>
      </c>
      <c r="L64" s="84" t="s">
        <v>101</v>
      </c>
      <c r="M64" s="84">
        <v>1</v>
      </c>
      <c r="N64" s="84">
        <v>1220</v>
      </c>
      <c r="O64" s="84">
        <v>194</v>
      </c>
      <c r="P64" s="84">
        <v>73</v>
      </c>
    </row>
    <row r="65" spans="2:16" x14ac:dyDescent="0.25">
      <c r="B65" s="84" t="s">
        <v>218</v>
      </c>
      <c r="C65" s="84" t="s">
        <v>219</v>
      </c>
      <c r="D65" s="84" t="s">
        <v>99</v>
      </c>
      <c r="E65" s="84">
        <v>2</v>
      </c>
      <c r="F65" s="84">
        <v>2</v>
      </c>
      <c r="G65" s="84">
        <v>1</v>
      </c>
      <c r="H65" s="84">
        <v>30553</v>
      </c>
      <c r="I65" s="84">
        <v>147</v>
      </c>
      <c r="J65" s="84">
        <v>21</v>
      </c>
      <c r="K65" s="84" t="s">
        <v>100</v>
      </c>
      <c r="L65" s="84" t="s">
        <v>128</v>
      </c>
      <c r="M65" s="84">
        <v>2</v>
      </c>
      <c r="N65" s="84">
        <v>1313</v>
      </c>
      <c r="O65" s="84">
        <v>186</v>
      </c>
      <c r="P65" s="84">
        <v>73</v>
      </c>
    </row>
    <row r="66" spans="2:16" x14ac:dyDescent="0.25">
      <c r="B66" s="84" t="s">
        <v>205</v>
      </c>
      <c r="C66" s="84" t="s">
        <v>220</v>
      </c>
      <c r="D66" s="84" t="s">
        <v>125</v>
      </c>
      <c r="E66" s="84">
        <v>3</v>
      </c>
      <c r="F66" s="84">
        <v>1</v>
      </c>
      <c r="G66" s="84">
        <v>13</v>
      </c>
      <c r="H66" s="84">
        <v>30568</v>
      </c>
      <c r="I66" s="84">
        <v>104</v>
      </c>
      <c r="J66" s="84">
        <v>2</v>
      </c>
      <c r="K66" s="84" t="s">
        <v>100</v>
      </c>
      <c r="L66" s="84" t="s">
        <v>101</v>
      </c>
      <c r="M66" s="84">
        <v>1</v>
      </c>
      <c r="N66" s="84">
        <v>1350</v>
      </c>
      <c r="O66" s="84">
        <v>166</v>
      </c>
      <c r="P66" s="84">
        <v>50</v>
      </c>
    </row>
    <row r="67" spans="2:16" x14ac:dyDescent="0.25">
      <c r="B67" s="84" t="s">
        <v>221</v>
      </c>
      <c r="C67" s="84" t="s">
        <v>222</v>
      </c>
      <c r="D67" s="84" t="s">
        <v>108</v>
      </c>
      <c r="E67" s="84">
        <v>1</v>
      </c>
      <c r="F67" s="84">
        <v>2</v>
      </c>
      <c r="G67" s="84">
        <v>8</v>
      </c>
      <c r="H67" s="84">
        <v>30169</v>
      </c>
      <c r="I67" s="84">
        <v>11</v>
      </c>
      <c r="J67" s="84">
        <v>14</v>
      </c>
      <c r="K67" s="84" t="s">
        <v>109</v>
      </c>
      <c r="L67" s="84" t="s">
        <v>128</v>
      </c>
      <c r="M67" s="84">
        <v>3</v>
      </c>
      <c r="N67" s="84">
        <v>1614</v>
      </c>
      <c r="O67" s="84">
        <v>192</v>
      </c>
      <c r="P67" s="84">
        <v>67</v>
      </c>
    </row>
    <row r="68" spans="2:16" x14ac:dyDescent="0.25">
      <c r="B68" s="84" t="s">
        <v>223</v>
      </c>
      <c r="C68" s="84" t="s">
        <v>143</v>
      </c>
      <c r="D68" s="84" t="s">
        <v>99</v>
      </c>
      <c r="E68" s="84">
        <v>3</v>
      </c>
      <c r="F68" s="84">
        <v>2</v>
      </c>
      <c r="G68" s="84">
        <v>9</v>
      </c>
      <c r="H68" s="84">
        <v>30282</v>
      </c>
      <c r="I68" s="84">
        <v>122</v>
      </c>
      <c r="J68" s="84">
        <v>2</v>
      </c>
      <c r="K68" s="84" t="s">
        <v>138</v>
      </c>
      <c r="L68" s="84" t="s">
        <v>128</v>
      </c>
      <c r="M68" s="84">
        <v>1</v>
      </c>
      <c r="N68" s="84">
        <v>1971</v>
      </c>
      <c r="O68" s="84">
        <v>161</v>
      </c>
      <c r="P68" s="84">
        <v>95</v>
      </c>
    </row>
    <row r="69" spans="2:16" x14ac:dyDescent="0.25">
      <c r="B69" s="84" t="s">
        <v>155</v>
      </c>
      <c r="C69" s="84" t="s">
        <v>224</v>
      </c>
      <c r="D69" s="84" t="s">
        <v>108</v>
      </c>
      <c r="E69" s="84">
        <v>3</v>
      </c>
      <c r="F69" s="84">
        <v>2</v>
      </c>
      <c r="G69" s="84">
        <v>3</v>
      </c>
      <c r="H69" s="84">
        <v>30372</v>
      </c>
      <c r="I69" s="84">
        <v>182</v>
      </c>
      <c r="J69" s="84">
        <v>23</v>
      </c>
      <c r="K69" s="84" t="s">
        <v>113</v>
      </c>
      <c r="L69" s="84" t="s">
        <v>166</v>
      </c>
      <c r="M69" s="84">
        <v>3</v>
      </c>
      <c r="N69" s="84">
        <v>412</v>
      </c>
      <c r="O69" s="84">
        <v>180</v>
      </c>
      <c r="P69" s="84">
        <v>80</v>
      </c>
    </row>
    <row r="70" spans="2:16" x14ac:dyDescent="0.25">
      <c r="B70" s="84" t="s">
        <v>225</v>
      </c>
      <c r="C70" s="84" t="s">
        <v>226</v>
      </c>
      <c r="D70" s="84" t="s">
        <v>108</v>
      </c>
      <c r="E70" s="84">
        <v>2</v>
      </c>
      <c r="F70" s="84">
        <v>1</v>
      </c>
      <c r="G70" s="84">
        <v>1</v>
      </c>
      <c r="H70" s="84">
        <v>31048</v>
      </c>
      <c r="I70" s="84">
        <v>113</v>
      </c>
      <c r="J70" s="84">
        <v>28</v>
      </c>
      <c r="K70" s="84" t="s">
        <v>109</v>
      </c>
      <c r="L70" s="84" t="s">
        <v>128</v>
      </c>
      <c r="M70" s="84">
        <v>2</v>
      </c>
      <c r="N70" s="84">
        <v>1353</v>
      </c>
      <c r="O70" s="84">
        <v>174</v>
      </c>
      <c r="P70" s="84">
        <v>47</v>
      </c>
    </row>
    <row r="71" spans="2:16" x14ac:dyDescent="0.25">
      <c r="B71" s="84" t="s">
        <v>227</v>
      </c>
      <c r="C71" s="84" t="s">
        <v>228</v>
      </c>
      <c r="D71" s="84" t="s">
        <v>99</v>
      </c>
      <c r="E71" s="84">
        <v>1</v>
      </c>
      <c r="F71" s="84">
        <v>4</v>
      </c>
      <c r="G71" s="84">
        <v>12</v>
      </c>
      <c r="H71" s="84">
        <v>30453</v>
      </c>
      <c r="I71" s="84">
        <v>162</v>
      </c>
      <c r="J71" s="84">
        <v>0</v>
      </c>
      <c r="K71" s="84" t="s">
        <v>138</v>
      </c>
      <c r="L71" s="84" t="s">
        <v>128</v>
      </c>
      <c r="M71" s="84">
        <v>3</v>
      </c>
      <c r="N71" s="84">
        <v>1372</v>
      </c>
      <c r="O71" s="84">
        <v>178</v>
      </c>
      <c r="P71" s="84">
        <v>88</v>
      </c>
    </row>
    <row r="72" spans="2:16" x14ac:dyDescent="0.25">
      <c r="B72" s="84" t="s">
        <v>199</v>
      </c>
      <c r="C72" s="84" t="s">
        <v>229</v>
      </c>
      <c r="D72" s="84" t="s">
        <v>105</v>
      </c>
      <c r="E72" s="84">
        <v>3</v>
      </c>
      <c r="F72" s="84">
        <v>4</v>
      </c>
      <c r="G72" s="84">
        <v>5</v>
      </c>
      <c r="H72" s="84">
        <v>30603</v>
      </c>
      <c r="I72" s="84">
        <v>134</v>
      </c>
      <c r="J72" s="84">
        <v>1</v>
      </c>
      <c r="K72" s="84" t="s">
        <v>109</v>
      </c>
      <c r="L72" s="84" t="s">
        <v>101</v>
      </c>
      <c r="M72" s="84">
        <v>4</v>
      </c>
      <c r="N72" s="84">
        <v>555</v>
      </c>
      <c r="O72" s="84">
        <v>194</v>
      </c>
      <c r="P72" s="84">
        <v>74</v>
      </c>
    </row>
    <row r="73" spans="2:16" x14ac:dyDescent="0.25">
      <c r="B73" s="84" t="s">
        <v>230</v>
      </c>
      <c r="C73" s="84" t="s">
        <v>231</v>
      </c>
      <c r="D73" s="84" t="s">
        <v>105</v>
      </c>
      <c r="E73" s="84">
        <v>3</v>
      </c>
      <c r="F73" s="84">
        <v>2</v>
      </c>
      <c r="G73" s="84">
        <v>10</v>
      </c>
      <c r="H73" s="84">
        <v>29273</v>
      </c>
      <c r="I73" s="84">
        <v>115</v>
      </c>
      <c r="J73" s="84">
        <v>6</v>
      </c>
      <c r="K73" s="84" t="s">
        <v>109</v>
      </c>
      <c r="L73" s="84" t="s">
        <v>114</v>
      </c>
      <c r="M73" s="84">
        <v>2</v>
      </c>
      <c r="N73" s="84">
        <v>1205</v>
      </c>
      <c r="O73" s="84">
        <v>176</v>
      </c>
      <c r="P73" s="84">
        <v>64</v>
      </c>
    </row>
    <row r="74" spans="2:16" x14ac:dyDescent="0.25">
      <c r="B74" s="84" t="s">
        <v>232</v>
      </c>
      <c r="C74" s="84" t="s">
        <v>233</v>
      </c>
      <c r="D74" s="84" t="s">
        <v>105</v>
      </c>
      <c r="E74" s="84">
        <v>3</v>
      </c>
      <c r="F74" s="84">
        <v>4</v>
      </c>
      <c r="G74" s="84">
        <v>6</v>
      </c>
      <c r="H74" s="84">
        <v>29740</v>
      </c>
      <c r="I74" s="84">
        <v>159</v>
      </c>
      <c r="J74" s="84">
        <v>10</v>
      </c>
      <c r="K74" s="84" t="s">
        <v>100</v>
      </c>
      <c r="L74" s="84" t="s">
        <v>110</v>
      </c>
      <c r="M74" s="84">
        <v>1</v>
      </c>
      <c r="N74" s="84">
        <v>1482</v>
      </c>
      <c r="O74" s="84">
        <v>168</v>
      </c>
      <c r="P74" s="84">
        <v>63</v>
      </c>
    </row>
    <row r="75" spans="2:16" x14ac:dyDescent="0.25">
      <c r="B75" s="84" t="s">
        <v>234</v>
      </c>
      <c r="C75" s="84" t="s">
        <v>158</v>
      </c>
      <c r="D75" s="84" t="s">
        <v>108</v>
      </c>
      <c r="E75" s="84">
        <v>3</v>
      </c>
      <c r="F75" s="84">
        <v>3</v>
      </c>
      <c r="G75" s="84">
        <v>4</v>
      </c>
      <c r="H75" s="84">
        <v>29829</v>
      </c>
      <c r="I75" s="84">
        <v>105</v>
      </c>
      <c r="J75" s="84">
        <v>18</v>
      </c>
      <c r="K75" s="84" t="s">
        <v>100</v>
      </c>
      <c r="L75" s="84" t="s">
        <v>166</v>
      </c>
      <c r="M75" s="84">
        <v>4</v>
      </c>
      <c r="N75" s="84">
        <v>1558</v>
      </c>
      <c r="O75" s="84">
        <v>189</v>
      </c>
      <c r="P75" s="84">
        <v>66</v>
      </c>
    </row>
    <row r="76" spans="2:16" x14ac:dyDescent="0.25">
      <c r="B76" s="84" t="s">
        <v>129</v>
      </c>
      <c r="C76" s="84" t="s">
        <v>235</v>
      </c>
      <c r="D76" s="84" t="s">
        <v>108</v>
      </c>
      <c r="E76" s="84">
        <v>2</v>
      </c>
      <c r="F76" s="84">
        <v>1</v>
      </c>
      <c r="G76" s="84">
        <v>4</v>
      </c>
      <c r="H76" s="84">
        <v>29571</v>
      </c>
      <c r="I76" s="84">
        <v>153</v>
      </c>
      <c r="J76" s="84">
        <v>9</v>
      </c>
      <c r="K76" s="84"/>
      <c r="L76" s="84" t="s">
        <v>110</v>
      </c>
      <c r="M76" s="84">
        <v>1</v>
      </c>
      <c r="N76" s="84">
        <v>339</v>
      </c>
      <c r="O76" s="84">
        <v>191</v>
      </c>
      <c r="P76" s="84">
        <v>62</v>
      </c>
    </row>
    <row r="77" spans="2:16" x14ac:dyDescent="0.25">
      <c r="B77" s="84" t="s">
        <v>178</v>
      </c>
      <c r="C77" s="84" t="s">
        <v>236</v>
      </c>
      <c r="D77" s="84" t="s">
        <v>125</v>
      </c>
      <c r="E77" s="84">
        <v>1</v>
      </c>
      <c r="F77" s="84">
        <v>3</v>
      </c>
      <c r="G77" s="84">
        <v>9</v>
      </c>
      <c r="H77" s="84">
        <v>30453</v>
      </c>
      <c r="I77" s="84">
        <v>44</v>
      </c>
      <c r="J77" s="84">
        <v>2</v>
      </c>
      <c r="K77" s="84" t="s">
        <v>100</v>
      </c>
      <c r="L77" s="84" t="s">
        <v>166</v>
      </c>
      <c r="M77" s="84">
        <v>1</v>
      </c>
      <c r="N77" s="84">
        <v>435</v>
      </c>
      <c r="O77" s="84">
        <v>154</v>
      </c>
      <c r="P77" s="84">
        <v>98</v>
      </c>
    </row>
    <row r="78" spans="2:16" x14ac:dyDescent="0.25">
      <c r="B78" s="84" t="s">
        <v>169</v>
      </c>
      <c r="C78" s="84" t="s">
        <v>216</v>
      </c>
      <c r="D78" s="84" t="s">
        <v>105</v>
      </c>
      <c r="E78" s="84">
        <v>2</v>
      </c>
      <c r="F78" s="84">
        <v>2</v>
      </c>
      <c r="G78" s="84">
        <v>7</v>
      </c>
      <c r="H78" s="84">
        <v>30641</v>
      </c>
      <c r="I78" s="84">
        <v>185</v>
      </c>
      <c r="J78" s="84">
        <v>2</v>
      </c>
      <c r="K78" s="84" t="s">
        <v>109</v>
      </c>
      <c r="L78" s="84" t="s">
        <v>101</v>
      </c>
      <c r="M78" s="84">
        <v>3</v>
      </c>
      <c r="N78" s="84">
        <v>599</v>
      </c>
      <c r="O78" s="84">
        <v>181</v>
      </c>
      <c r="P78" s="84">
        <v>76</v>
      </c>
    </row>
    <row r="79" spans="2:16" x14ac:dyDescent="0.25">
      <c r="B79" s="84" t="s">
        <v>237</v>
      </c>
      <c r="C79" s="84" t="s">
        <v>238</v>
      </c>
      <c r="D79" s="84" t="s">
        <v>99</v>
      </c>
      <c r="E79" s="84">
        <v>3</v>
      </c>
      <c r="F79" s="84">
        <v>4</v>
      </c>
      <c r="G79" s="84">
        <v>2</v>
      </c>
      <c r="H79" s="84">
        <v>30489</v>
      </c>
      <c r="I79" s="84">
        <v>97</v>
      </c>
      <c r="J79" s="84">
        <v>4</v>
      </c>
      <c r="K79" s="84" t="s">
        <v>109</v>
      </c>
      <c r="L79" s="84" t="s">
        <v>114</v>
      </c>
      <c r="M79" s="84">
        <v>4</v>
      </c>
      <c r="N79" s="84">
        <v>625</v>
      </c>
      <c r="O79" s="84">
        <v>176</v>
      </c>
      <c r="P79" s="84">
        <v>75</v>
      </c>
    </row>
    <row r="80" spans="2:16" x14ac:dyDescent="0.25">
      <c r="B80" s="84" t="s">
        <v>239</v>
      </c>
      <c r="C80" s="84" t="s">
        <v>240</v>
      </c>
      <c r="D80" s="84" t="s">
        <v>99</v>
      </c>
      <c r="E80" s="84">
        <v>2</v>
      </c>
      <c r="F80" s="84">
        <v>3</v>
      </c>
      <c r="G80" s="84">
        <v>1</v>
      </c>
      <c r="H80" s="84">
        <v>29743</v>
      </c>
      <c r="I80" s="84">
        <v>128</v>
      </c>
      <c r="J80" s="84">
        <v>25</v>
      </c>
      <c r="K80" s="84" t="s">
        <v>109</v>
      </c>
      <c r="L80" s="84" t="s">
        <v>141</v>
      </c>
      <c r="M80" s="84">
        <v>4</v>
      </c>
      <c r="N80" s="84">
        <v>843</v>
      </c>
      <c r="O80" s="84">
        <v>160</v>
      </c>
      <c r="P80" s="84">
        <v>108</v>
      </c>
    </row>
    <row r="81" spans="2:16" x14ac:dyDescent="0.25">
      <c r="B81" s="84" t="s">
        <v>241</v>
      </c>
      <c r="C81" s="84" t="s">
        <v>212</v>
      </c>
      <c r="D81" s="84" t="s">
        <v>105</v>
      </c>
      <c r="E81" s="84">
        <v>1</v>
      </c>
      <c r="F81" s="84">
        <v>3</v>
      </c>
      <c r="G81" s="84">
        <v>5</v>
      </c>
      <c r="H81" s="84">
        <v>30698</v>
      </c>
      <c r="I81" s="84">
        <v>181</v>
      </c>
      <c r="J81" s="84">
        <v>4</v>
      </c>
      <c r="K81" s="84" t="s">
        <v>100</v>
      </c>
      <c r="L81" s="84" t="s">
        <v>110</v>
      </c>
      <c r="M81" s="84">
        <v>1</v>
      </c>
      <c r="N81" s="84">
        <v>868</v>
      </c>
      <c r="O81" s="84">
        <v>154</v>
      </c>
      <c r="P81" s="84">
        <v>90</v>
      </c>
    </row>
    <row r="82" spans="2:16" x14ac:dyDescent="0.25">
      <c r="B82" s="84" t="s">
        <v>242</v>
      </c>
      <c r="C82" s="84" t="s">
        <v>243</v>
      </c>
      <c r="D82" s="84" t="s">
        <v>108</v>
      </c>
      <c r="E82" s="84">
        <v>1</v>
      </c>
      <c r="F82" s="84">
        <v>4</v>
      </c>
      <c r="G82" s="84">
        <v>7</v>
      </c>
      <c r="H82" s="84">
        <v>29514</v>
      </c>
      <c r="I82" s="84">
        <v>131</v>
      </c>
      <c r="J82" s="84">
        <v>5</v>
      </c>
      <c r="K82" s="84" t="s">
        <v>100</v>
      </c>
      <c r="L82" s="84" t="s">
        <v>128</v>
      </c>
      <c r="M82" s="84">
        <v>0</v>
      </c>
      <c r="N82" s="84">
        <v>961</v>
      </c>
      <c r="O82" s="84">
        <v>192</v>
      </c>
      <c r="P82" s="84">
        <v>84</v>
      </c>
    </row>
    <row r="83" spans="2:16" x14ac:dyDescent="0.25">
      <c r="B83" s="84" t="s">
        <v>136</v>
      </c>
      <c r="C83" s="84" t="s">
        <v>151</v>
      </c>
      <c r="D83" s="84" t="s">
        <v>108</v>
      </c>
      <c r="E83" s="84">
        <v>1</v>
      </c>
      <c r="F83" s="84">
        <v>4</v>
      </c>
      <c r="G83" s="84">
        <v>1</v>
      </c>
      <c r="H83" s="84">
        <v>29904</v>
      </c>
      <c r="I83" s="84">
        <v>174</v>
      </c>
      <c r="J83" s="84">
        <v>4</v>
      </c>
      <c r="K83" s="84" t="s">
        <v>109</v>
      </c>
      <c r="L83" s="84" t="s">
        <v>114</v>
      </c>
      <c r="M83" s="84">
        <v>3</v>
      </c>
      <c r="N83" s="84">
        <v>1106</v>
      </c>
      <c r="O83" s="84">
        <v>165</v>
      </c>
      <c r="P83" s="84">
        <v>48</v>
      </c>
    </row>
    <row r="84" spans="2:16" x14ac:dyDescent="0.25">
      <c r="B84" s="84" t="s">
        <v>244</v>
      </c>
      <c r="C84" s="84" t="s">
        <v>208</v>
      </c>
      <c r="D84" s="84" t="s">
        <v>99</v>
      </c>
      <c r="E84" s="84">
        <v>2</v>
      </c>
      <c r="F84" s="84">
        <v>1</v>
      </c>
      <c r="G84" s="84">
        <v>7</v>
      </c>
      <c r="H84" s="84">
        <v>30659</v>
      </c>
      <c r="I84" s="84">
        <v>109</v>
      </c>
      <c r="J84" s="84">
        <v>18</v>
      </c>
      <c r="K84" s="84" t="s">
        <v>100</v>
      </c>
      <c r="L84" s="84" t="s">
        <v>110</v>
      </c>
      <c r="M84" s="84">
        <v>0</v>
      </c>
      <c r="N84" s="84">
        <v>1228</v>
      </c>
      <c r="O84" s="84">
        <v>151</v>
      </c>
      <c r="P84" s="84">
        <v>46</v>
      </c>
    </row>
    <row r="85" spans="2:16" x14ac:dyDescent="0.25">
      <c r="B85" s="84" t="s">
        <v>245</v>
      </c>
      <c r="C85" s="84" t="s">
        <v>246</v>
      </c>
      <c r="D85" s="84" t="s">
        <v>105</v>
      </c>
      <c r="E85" s="84">
        <v>1</v>
      </c>
      <c r="F85" s="84">
        <v>3</v>
      </c>
      <c r="G85" s="84">
        <v>0</v>
      </c>
      <c r="H85" s="84">
        <v>30760</v>
      </c>
      <c r="I85" s="84">
        <v>27</v>
      </c>
      <c r="J85" s="84">
        <v>9</v>
      </c>
      <c r="K85" s="84" t="s">
        <v>100</v>
      </c>
      <c r="L85" s="84" t="s">
        <v>110</v>
      </c>
      <c r="M85" s="84">
        <v>0</v>
      </c>
      <c r="N85" s="84">
        <v>1454</v>
      </c>
      <c r="O85" s="84">
        <v>181</v>
      </c>
      <c r="P85" s="84">
        <v>92</v>
      </c>
    </row>
    <row r="86" spans="2:16" x14ac:dyDescent="0.25">
      <c r="B86" s="84" t="s">
        <v>225</v>
      </c>
      <c r="C86" s="84" t="s">
        <v>247</v>
      </c>
      <c r="D86" s="84" t="s">
        <v>108</v>
      </c>
      <c r="E86" s="84">
        <v>1</v>
      </c>
      <c r="F86" s="84">
        <v>4</v>
      </c>
      <c r="G86" s="84">
        <v>9</v>
      </c>
      <c r="H86" s="84">
        <v>30951</v>
      </c>
      <c r="I86" s="84">
        <v>30</v>
      </c>
      <c r="J86" s="84">
        <v>29</v>
      </c>
      <c r="K86" s="84" t="s">
        <v>138</v>
      </c>
      <c r="L86" s="84" t="s">
        <v>128</v>
      </c>
      <c r="M86" s="84">
        <v>3</v>
      </c>
      <c r="N86" s="84">
        <v>1466</v>
      </c>
      <c r="O86" s="84">
        <v>161</v>
      </c>
      <c r="P86" s="84">
        <v>45</v>
      </c>
    </row>
    <row r="87" spans="2:16" x14ac:dyDescent="0.25">
      <c r="B87" s="84" t="s">
        <v>248</v>
      </c>
      <c r="C87" s="84" t="s">
        <v>200</v>
      </c>
      <c r="D87" s="84" t="s">
        <v>99</v>
      </c>
      <c r="E87" s="84">
        <v>1</v>
      </c>
      <c r="F87" s="84">
        <v>3</v>
      </c>
      <c r="G87" s="84">
        <v>9</v>
      </c>
      <c r="H87" s="84">
        <v>30195</v>
      </c>
      <c r="I87" s="84">
        <v>198</v>
      </c>
      <c r="J87" s="84">
        <v>5</v>
      </c>
      <c r="K87" s="84" t="s">
        <v>109</v>
      </c>
      <c r="L87" s="84" t="s">
        <v>166</v>
      </c>
      <c r="M87" s="84">
        <v>3</v>
      </c>
      <c r="N87" s="84">
        <v>1471</v>
      </c>
      <c r="O87" s="84">
        <v>188</v>
      </c>
      <c r="P87" s="84">
        <v>93</v>
      </c>
    </row>
    <row r="88" spans="2:16" x14ac:dyDescent="0.25">
      <c r="B88" s="84" t="s">
        <v>189</v>
      </c>
      <c r="C88" s="84" t="s">
        <v>249</v>
      </c>
      <c r="D88" s="84" t="s">
        <v>105</v>
      </c>
      <c r="E88" s="84">
        <v>1</v>
      </c>
      <c r="F88" s="84">
        <v>4</v>
      </c>
      <c r="G88" s="84">
        <v>2</v>
      </c>
      <c r="H88" s="84">
        <v>30884</v>
      </c>
      <c r="I88" s="84">
        <v>80</v>
      </c>
      <c r="J88" s="84">
        <v>21</v>
      </c>
      <c r="K88" s="84" t="s">
        <v>109</v>
      </c>
      <c r="L88" s="84" t="s">
        <v>141</v>
      </c>
      <c r="M88" s="84">
        <v>2</v>
      </c>
      <c r="N88" s="84">
        <v>1626</v>
      </c>
      <c r="O88" s="84">
        <v>155</v>
      </c>
      <c r="P88" s="84">
        <v>85</v>
      </c>
    </row>
    <row r="89" spans="2:16" x14ac:dyDescent="0.25">
      <c r="B89" s="84" t="s">
        <v>250</v>
      </c>
      <c r="C89" s="84" t="s">
        <v>236</v>
      </c>
      <c r="D89" s="84" t="s">
        <v>125</v>
      </c>
      <c r="E89" s="84">
        <v>2</v>
      </c>
      <c r="F89" s="84">
        <v>4</v>
      </c>
      <c r="G89" s="84">
        <v>5</v>
      </c>
      <c r="H89" s="84">
        <v>30367</v>
      </c>
      <c r="I89" s="84">
        <v>53</v>
      </c>
      <c r="J89" s="84">
        <v>4</v>
      </c>
      <c r="K89" s="84" t="s">
        <v>100</v>
      </c>
      <c r="L89" s="84" t="s">
        <v>166</v>
      </c>
      <c r="M89" s="84">
        <v>3</v>
      </c>
      <c r="N89" s="84">
        <v>1709</v>
      </c>
      <c r="O89" s="84">
        <v>192</v>
      </c>
      <c r="P89" s="84">
        <v>90</v>
      </c>
    </row>
    <row r="90" spans="2:16" x14ac:dyDescent="0.25">
      <c r="B90" s="84" t="s">
        <v>115</v>
      </c>
      <c r="C90" s="84" t="s">
        <v>154</v>
      </c>
      <c r="D90" s="84" t="s">
        <v>108</v>
      </c>
      <c r="E90" s="84">
        <v>3</v>
      </c>
      <c r="F90" s="84">
        <v>1</v>
      </c>
      <c r="G90" s="84">
        <v>8</v>
      </c>
      <c r="H90" s="84">
        <v>30862</v>
      </c>
      <c r="I90" s="84">
        <v>80</v>
      </c>
      <c r="J90" s="84">
        <v>17</v>
      </c>
      <c r="K90" s="84" t="s">
        <v>109</v>
      </c>
      <c r="L90" s="84" t="s">
        <v>141</v>
      </c>
      <c r="M90" s="84">
        <v>1</v>
      </c>
      <c r="N90" s="84">
        <v>1743</v>
      </c>
      <c r="O90" s="84">
        <v>188</v>
      </c>
      <c r="P90" s="84">
        <v>108</v>
      </c>
    </row>
    <row r="91" spans="2:16" x14ac:dyDescent="0.25">
      <c r="B91" s="84" t="s">
        <v>251</v>
      </c>
      <c r="C91" s="84" t="s">
        <v>252</v>
      </c>
      <c r="D91" s="84" t="s">
        <v>125</v>
      </c>
      <c r="E91" s="84">
        <v>2</v>
      </c>
      <c r="F91" s="84">
        <v>2</v>
      </c>
      <c r="G91" s="84">
        <v>0</v>
      </c>
      <c r="H91" s="84">
        <v>30465</v>
      </c>
      <c r="I91" s="84">
        <v>143</v>
      </c>
      <c r="J91" s="84">
        <v>10</v>
      </c>
      <c r="K91" s="84" t="s">
        <v>113</v>
      </c>
      <c r="L91" s="84" t="s">
        <v>166</v>
      </c>
      <c r="M91" s="84">
        <v>3</v>
      </c>
      <c r="N91" s="84">
        <v>1782</v>
      </c>
      <c r="O91" s="84">
        <v>174</v>
      </c>
      <c r="P91" s="84">
        <v>97</v>
      </c>
    </row>
    <row r="92" spans="2:16" x14ac:dyDescent="0.25">
      <c r="B92" s="84" t="s">
        <v>245</v>
      </c>
      <c r="C92" s="84" t="s">
        <v>253</v>
      </c>
      <c r="D92" s="84" t="s">
        <v>105</v>
      </c>
      <c r="E92" s="84">
        <v>2</v>
      </c>
      <c r="F92" s="84">
        <v>2</v>
      </c>
      <c r="G92" s="84">
        <v>6</v>
      </c>
      <c r="H92" s="84">
        <v>29819</v>
      </c>
      <c r="I92" s="84">
        <v>118</v>
      </c>
      <c r="J92" s="84">
        <v>27</v>
      </c>
      <c r="K92" s="84" t="s">
        <v>100</v>
      </c>
      <c r="L92" s="84" t="s">
        <v>135</v>
      </c>
      <c r="M92" s="84">
        <v>1</v>
      </c>
      <c r="N92" s="84">
        <v>1812</v>
      </c>
      <c r="O92" s="84">
        <v>160</v>
      </c>
      <c r="P92" s="84">
        <v>100</v>
      </c>
    </row>
    <row r="93" spans="2:16" x14ac:dyDescent="0.25">
      <c r="B93" s="84" t="s">
        <v>119</v>
      </c>
      <c r="C93" s="84" t="s">
        <v>254</v>
      </c>
      <c r="D93" s="84" t="s">
        <v>99</v>
      </c>
      <c r="E93" s="84">
        <v>1</v>
      </c>
      <c r="F93" s="84">
        <v>4</v>
      </c>
      <c r="G93" s="84">
        <v>2</v>
      </c>
      <c r="H93" s="84">
        <v>29865</v>
      </c>
      <c r="I93" s="84">
        <v>83</v>
      </c>
      <c r="J93" s="84">
        <v>6</v>
      </c>
      <c r="K93" s="84" t="s">
        <v>109</v>
      </c>
      <c r="L93" s="84" t="s">
        <v>110</v>
      </c>
      <c r="M93" s="84">
        <v>4</v>
      </c>
      <c r="N93" s="84">
        <v>1822</v>
      </c>
      <c r="O93" s="84">
        <v>161</v>
      </c>
      <c r="P93" s="84">
        <v>58</v>
      </c>
    </row>
    <row r="94" spans="2:16" x14ac:dyDescent="0.25">
      <c r="B94" s="84" t="s">
        <v>234</v>
      </c>
      <c r="C94" s="84" t="s">
        <v>255</v>
      </c>
      <c r="D94" s="84" t="s">
        <v>108</v>
      </c>
      <c r="E94" s="84">
        <v>3</v>
      </c>
      <c r="F94" s="84">
        <v>2</v>
      </c>
      <c r="G94" s="84">
        <v>3</v>
      </c>
      <c r="H94" s="84">
        <v>30195</v>
      </c>
      <c r="I94" s="84">
        <v>126</v>
      </c>
      <c r="J94" s="84">
        <v>25</v>
      </c>
      <c r="K94" s="84" t="s">
        <v>100</v>
      </c>
      <c r="L94" s="84" t="s">
        <v>128</v>
      </c>
      <c r="M94" s="84">
        <v>1</v>
      </c>
      <c r="N94" s="84">
        <v>127</v>
      </c>
      <c r="O94" s="84">
        <v>151</v>
      </c>
      <c r="P94" s="84">
        <v>50</v>
      </c>
    </row>
    <row r="95" spans="2:16" x14ac:dyDescent="0.25">
      <c r="B95" s="84" t="s">
        <v>162</v>
      </c>
      <c r="C95" s="84" t="s">
        <v>256</v>
      </c>
      <c r="D95" s="84" t="s">
        <v>99</v>
      </c>
      <c r="E95" s="84">
        <v>1</v>
      </c>
      <c r="F95" s="84">
        <v>1</v>
      </c>
      <c r="G95" s="84">
        <v>5</v>
      </c>
      <c r="H95" s="84">
        <v>29728</v>
      </c>
      <c r="I95" s="84">
        <v>29</v>
      </c>
      <c r="J95" s="84">
        <v>0</v>
      </c>
      <c r="K95" s="84" t="s">
        <v>113</v>
      </c>
      <c r="L95" s="84" t="s">
        <v>135</v>
      </c>
      <c r="M95" s="84">
        <v>2</v>
      </c>
      <c r="N95" s="84">
        <v>233</v>
      </c>
      <c r="O95" s="84">
        <v>154</v>
      </c>
      <c r="P95" s="84">
        <v>100</v>
      </c>
    </row>
    <row r="96" spans="2:16" x14ac:dyDescent="0.25">
      <c r="B96" s="84" t="s">
        <v>257</v>
      </c>
      <c r="C96" s="84" t="s">
        <v>258</v>
      </c>
      <c r="D96" s="84" t="s">
        <v>99</v>
      </c>
      <c r="E96" s="84">
        <v>3</v>
      </c>
      <c r="F96" s="84">
        <v>1</v>
      </c>
      <c r="G96" s="84">
        <v>8</v>
      </c>
      <c r="H96" s="84">
        <v>30670</v>
      </c>
      <c r="I96" s="84">
        <v>152</v>
      </c>
      <c r="J96" s="84">
        <v>24</v>
      </c>
      <c r="K96" s="84" t="s">
        <v>100</v>
      </c>
      <c r="L96" s="84" t="s">
        <v>135</v>
      </c>
      <c r="M96" s="84">
        <v>0</v>
      </c>
      <c r="N96" s="84">
        <v>261</v>
      </c>
      <c r="O96" s="84">
        <v>184</v>
      </c>
      <c r="P96" s="84">
        <v>106</v>
      </c>
    </row>
    <row r="97" spans="2:16" x14ac:dyDescent="0.25">
      <c r="B97" s="84" t="s">
        <v>259</v>
      </c>
      <c r="C97" s="84" t="s">
        <v>226</v>
      </c>
      <c r="D97" s="84" t="s">
        <v>105</v>
      </c>
      <c r="E97" s="84">
        <v>3</v>
      </c>
      <c r="F97" s="84">
        <v>3</v>
      </c>
      <c r="G97" s="84">
        <v>10</v>
      </c>
      <c r="H97" s="84">
        <v>29891</v>
      </c>
      <c r="I97" s="84">
        <v>64</v>
      </c>
      <c r="J97" s="84">
        <v>7</v>
      </c>
      <c r="K97" s="84" t="s">
        <v>113</v>
      </c>
      <c r="L97" s="84" t="s">
        <v>166</v>
      </c>
      <c r="M97" s="84">
        <v>0</v>
      </c>
      <c r="N97" s="84">
        <v>347</v>
      </c>
      <c r="O97" s="84">
        <v>172</v>
      </c>
      <c r="P97" s="84">
        <v>81</v>
      </c>
    </row>
    <row r="98" spans="2:16" x14ac:dyDescent="0.25">
      <c r="B98" s="84" t="s">
        <v>260</v>
      </c>
      <c r="C98" s="84" t="s">
        <v>261</v>
      </c>
      <c r="D98" s="84" t="s">
        <v>99</v>
      </c>
      <c r="E98" s="84">
        <v>3</v>
      </c>
      <c r="F98" s="84">
        <v>2</v>
      </c>
      <c r="G98" s="84">
        <v>1</v>
      </c>
      <c r="H98" s="84">
        <v>30100</v>
      </c>
      <c r="I98" s="84">
        <v>128</v>
      </c>
      <c r="J98" s="84">
        <v>21</v>
      </c>
      <c r="K98" s="84" t="s">
        <v>100</v>
      </c>
      <c r="L98" s="84" t="s">
        <v>110</v>
      </c>
      <c r="M98" s="84">
        <v>2</v>
      </c>
      <c r="N98" s="84">
        <v>397</v>
      </c>
      <c r="O98" s="84">
        <v>156</v>
      </c>
      <c r="P98" s="84">
        <v>74</v>
      </c>
    </row>
    <row r="99" spans="2:16" x14ac:dyDescent="0.25">
      <c r="B99" s="84" t="s">
        <v>262</v>
      </c>
      <c r="C99" s="84" t="s">
        <v>263</v>
      </c>
      <c r="D99" s="84" t="s">
        <v>125</v>
      </c>
      <c r="E99" s="84">
        <v>3</v>
      </c>
      <c r="F99" s="84">
        <v>4</v>
      </c>
      <c r="G99" s="84">
        <v>1</v>
      </c>
      <c r="H99" s="84">
        <v>29315</v>
      </c>
      <c r="I99" s="84">
        <v>16</v>
      </c>
      <c r="J99" s="84">
        <v>21</v>
      </c>
      <c r="K99" s="84" t="s">
        <v>100</v>
      </c>
      <c r="L99" s="84" t="s">
        <v>101</v>
      </c>
      <c r="M99" s="84">
        <v>0</v>
      </c>
      <c r="N99" s="84">
        <v>433</v>
      </c>
      <c r="O99" s="84">
        <v>180</v>
      </c>
      <c r="P99" s="84">
        <v>70</v>
      </c>
    </row>
    <row r="100" spans="2:16" x14ac:dyDescent="0.25">
      <c r="B100" s="84" t="s">
        <v>242</v>
      </c>
      <c r="C100" s="84" t="s">
        <v>264</v>
      </c>
      <c r="D100" s="84" t="s">
        <v>108</v>
      </c>
      <c r="E100" s="84">
        <v>1</v>
      </c>
      <c r="F100" s="84">
        <v>4</v>
      </c>
      <c r="G100" s="84">
        <v>8</v>
      </c>
      <c r="H100" s="84">
        <v>29432</v>
      </c>
      <c r="I100" s="84">
        <v>179</v>
      </c>
      <c r="J100" s="84">
        <v>22</v>
      </c>
      <c r="K100" s="84" t="s">
        <v>138</v>
      </c>
      <c r="L100" s="84" t="s">
        <v>141</v>
      </c>
      <c r="M100" s="84">
        <v>3</v>
      </c>
      <c r="N100" s="84">
        <v>542</v>
      </c>
      <c r="O100" s="84">
        <v>177</v>
      </c>
      <c r="P100" s="84">
        <v>52</v>
      </c>
    </row>
    <row r="101" spans="2:16" x14ac:dyDescent="0.25">
      <c r="B101" s="84" t="s">
        <v>218</v>
      </c>
      <c r="C101" s="84" t="s">
        <v>197</v>
      </c>
      <c r="D101" s="84" t="s">
        <v>125</v>
      </c>
      <c r="E101" s="84">
        <v>3</v>
      </c>
      <c r="F101" s="84">
        <v>1</v>
      </c>
      <c r="G101" s="84">
        <v>2</v>
      </c>
      <c r="H101" s="84">
        <v>30231</v>
      </c>
      <c r="I101" s="84">
        <v>49</v>
      </c>
      <c r="J101" s="84">
        <v>26</v>
      </c>
      <c r="K101" s="84" t="s">
        <v>100</v>
      </c>
      <c r="L101" s="84" t="s">
        <v>110</v>
      </c>
      <c r="M101" s="84">
        <v>3</v>
      </c>
      <c r="N101" s="84">
        <v>623</v>
      </c>
      <c r="O101" s="84">
        <v>194</v>
      </c>
      <c r="P101" s="84">
        <v>52</v>
      </c>
    </row>
    <row r="102" spans="2:16" x14ac:dyDescent="0.25">
      <c r="B102" s="84" t="s">
        <v>265</v>
      </c>
      <c r="C102" s="84" t="s">
        <v>266</v>
      </c>
      <c r="D102" s="84" t="s">
        <v>125</v>
      </c>
      <c r="E102" s="84">
        <v>2</v>
      </c>
      <c r="F102" s="84">
        <v>2</v>
      </c>
      <c r="G102" s="84">
        <v>3</v>
      </c>
      <c r="H102" s="84">
        <v>31026</v>
      </c>
      <c r="I102" s="84">
        <v>43</v>
      </c>
      <c r="J102" s="84">
        <v>9</v>
      </c>
      <c r="K102" s="84" t="s">
        <v>113</v>
      </c>
      <c r="L102" s="84" t="s">
        <v>135</v>
      </c>
      <c r="M102" s="84">
        <v>2</v>
      </c>
      <c r="N102" s="84">
        <v>788</v>
      </c>
      <c r="O102" s="84">
        <v>150</v>
      </c>
      <c r="P102" s="84">
        <v>56</v>
      </c>
    </row>
    <row r="103" spans="2:16" x14ac:dyDescent="0.25">
      <c r="B103" s="84" t="s">
        <v>146</v>
      </c>
      <c r="C103" s="84" t="s">
        <v>195</v>
      </c>
      <c r="D103" s="84" t="s">
        <v>105</v>
      </c>
      <c r="E103" s="84">
        <v>2</v>
      </c>
      <c r="F103" s="84">
        <v>4</v>
      </c>
      <c r="G103" s="84">
        <v>5</v>
      </c>
      <c r="H103" s="84">
        <v>29268</v>
      </c>
      <c r="I103" s="84">
        <v>4</v>
      </c>
      <c r="J103" s="84">
        <v>14</v>
      </c>
      <c r="K103" s="84" t="s">
        <v>113</v>
      </c>
      <c r="L103" s="84" t="s">
        <v>128</v>
      </c>
      <c r="M103" s="84">
        <v>1</v>
      </c>
      <c r="N103" s="84">
        <v>838</v>
      </c>
      <c r="O103" s="84">
        <v>175</v>
      </c>
      <c r="P103" s="84">
        <v>109</v>
      </c>
    </row>
    <row r="104" spans="2:16" x14ac:dyDescent="0.25">
      <c r="B104" s="84" t="s">
        <v>159</v>
      </c>
      <c r="C104" s="84" t="s">
        <v>252</v>
      </c>
      <c r="D104" s="84" t="s">
        <v>105</v>
      </c>
      <c r="E104" s="84">
        <v>2</v>
      </c>
      <c r="F104" s="84">
        <v>1</v>
      </c>
      <c r="G104" s="84">
        <v>9</v>
      </c>
      <c r="H104" s="84">
        <v>30753</v>
      </c>
      <c r="I104" s="84">
        <v>169</v>
      </c>
      <c r="J104" s="84">
        <v>29</v>
      </c>
      <c r="K104" s="84"/>
      <c r="L104" s="84" t="s">
        <v>101</v>
      </c>
      <c r="M104" s="84">
        <v>2</v>
      </c>
      <c r="N104" s="84">
        <v>1019</v>
      </c>
      <c r="O104" s="84">
        <v>168</v>
      </c>
      <c r="P104" s="84">
        <v>86</v>
      </c>
    </row>
    <row r="105" spans="2:16" x14ac:dyDescent="0.25">
      <c r="B105" s="84" t="s">
        <v>267</v>
      </c>
      <c r="C105" s="84" t="s">
        <v>193</v>
      </c>
      <c r="D105" s="84" t="s">
        <v>125</v>
      </c>
      <c r="E105" s="84">
        <v>2</v>
      </c>
      <c r="F105" s="84">
        <v>1</v>
      </c>
      <c r="G105" s="84">
        <v>6</v>
      </c>
      <c r="H105" s="84">
        <v>29442</v>
      </c>
      <c r="I105" s="84">
        <v>106</v>
      </c>
      <c r="J105" s="84">
        <v>28</v>
      </c>
      <c r="K105" s="84"/>
      <c r="L105" s="84" t="s">
        <v>128</v>
      </c>
      <c r="M105" s="84">
        <v>4</v>
      </c>
      <c r="N105" s="84">
        <v>1059</v>
      </c>
      <c r="O105" s="84">
        <v>153</v>
      </c>
      <c r="P105" s="84">
        <v>106</v>
      </c>
    </row>
    <row r="106" spans="2:16" x14ac:dyDescent="0.25">
      <c r="B106" s="84" t="s">
        <v>153</v>
      </c>
      <c r="C106" s="84" t="s">
        <v>268</v>
      </c>
      <c r="D106" s="84" t="s">
        <v>125</v>
      </c>
      <c r="E106" s="84">
        <v>1</v>
      </c>
      <c r="F106" s="84">
        <v>2</v>
      </c>
      <c r="G106" s="84">
        <v>0</v>
      </c>
      <c r="H106" s="84">
        <v>29514</v>
      </c>
      <c r="I106" s="84">
        <v>167</v>
      </c>
      <c r="J106" s="84">
        <v>10</v>
      </c>
      <c r="K106" s="84" t="s">
        <v>100</v>
      </c>
      <c r="L106" s="84" t="s">
        <v>110</v>
      </c>
      <c r="M106" s="84">
        <v>1</v>
      </c>
      <c r="N106" s="84">
        <v>1170</v>
      </c>
      <c r="O106" s="84">
        <v>170</v>
      </c>
      <c r="P106" s="84">
        <v>97</v>
      </c>
    </row>
    <row r="107" spans="2:16" x14ac:dyDescent="0.25">
      <c r="B107" s="84" t="s">
        <v>269</v>
      </c>
      <c r="C107" s="84" t="s">
        <v>270</v>
      </c>
      <c r="D107" s="84" t="s">
        <v>105</v>
      </c>
      <c r="E107" s="84">
        <v>1</v>
      </c>
      <c r="F107" s="84">
        <v>2</v>
      </c>
      <c r="G107" s="84">
        <v>7</v>
      </c>
      <c r="H107" s="84">
        <v>30794</v>
      </c>
      <c r="I107" s="84">
        <v>188</v>
      </c>
      <c r="J107" s="84">
        <v>4</v>
      </c>
      <c r="K107" s="84" t="s">
        <v>113</v>
      </c>
      <c r="L107" s="84" t="s">
        <v>166</v>
      </c>
      <c r="M107" s="84">
        <v>1</v>
      </c>
      <c r="N107" s="84">
        <v>1218</v>
      </c>
      <c r="O107" s="84">
        <v>173</v>
      </c>
      <c r="P107" s="84">
        <v>57</v>
      </c>
    </row>
    <row r="108" spans="2:16" x14ac:dyDescent="0.25">
      <c r="B108" s="84" t="s">
        <v>162</v>
      </c>
      <c r="C108" s="84" t="s">
        <v>206</v>
      </c>
      <c r="D108" s="84" t="s">
        <v>125</v>
      </c>
      <c r="E108" s="84">
        <v>2</v>
      </c>
      <c r="F108" s="84">
        <v>1</v>
      </c>
      <c r="G108" s="84">
        <v>5</v>
      </c>
      <c r="H108" s="84">
        <v>30095</v>
      </c>
      <c r="I108" s="84">
        <v>187</v>
      </c>
      <c r="J108" s="84">
        <v>28</v>
      </c>
      <c r="K108" s="84" t="s">
        <v>113</v>
      </c>
      <c r="L108" s="84" t="s">
        <v>166</v>
      </c>
      <c r="M108" s="84">
        <v>3</v>
      </c>
      <c r="N108" s="84">
        <v>1246</v>
      </c>
      <c r="O108" s="84">
        <v>181</v>
      </c>
      <c r="P108" s="84">
        <v>54</v>
      </c>
    </row>
    <row r="109" spans="2:16" x14ac:dyDescent="0.25">
      <c r="B109" s="84" t="s">
        <v>271</v>
      </c>
      <c r="C109" s="84" t="s">
        <v>272</v>
      </c>
      <c r="D109" s="84" t="s">
        <v>108</v>
      </c>
      <c r="E109" s="84">
        <v>2</v>
      </c>
      <c r="F109" s="84">
        <v>4</v>
      </c>
      <c r="G109" s="84">
        <v>4</v>
      </c>
      <c r="H109" s="84">
        <v>29477</v>
      </c>
      <c r="I109" s="84">
        <v>142</v>
      </c>
      <c r="J109" s="84">
        <v>15</v>
      </c>
      <c r="K109" s="84" t="s">
        <v>138</v>
      </c>
      <c r="L109" s="84" t="s">
        <v>110</v>
      </c>
      <c r="M109" s="84">
        <v>3</v>
      </c>
      <c r="N109" s="84">
        <v>1314</v>
      </c>
      <c r="O109" s="84">
        <v>155</v>
      </c>
      <c r="P109" s="84">
        <v>86</v>
      </c>
    </row>
    <row r="110" spans="2:16" x14ac:dyDescent="0.25">
      <c r="B110" s="84" t="s">
        <v>273</v>
      </c>
      <c r="C110" s="84" t="s">
        <v>272</v>
      </c>
      <c r="D110" s="84" t="s">
        <v>108</v>
      </c>
      <c r="E110" s="84">
        <v>2</v>
      </c>
      <c r="F110" s="84">
        <v>3</v>
      </c>
      <c r="G110" s="84">
        <v>10</v>
      </c>
      <c r="H110" s="84">
        <v>30421</v>
      </c>
      <c r="I110" s="84">
        <v>16</v>
      </c>
      <c r="J110" s="84">
        <v>9</v>
      </c>
      <c r="K110" s="84" t="s">
        <v>109</v>
      </c>
      <c r="L110" s="84" t="s">
        <v>128</v>
      </c>
      <c r="M110" s="84">
        <v>3</v>
      </c>
      <c r="N110" s="84">
        <v>1388</v>
      </c>
      <c r="O110" s="84">
        <v>171</v>
      </c>
      <c r="P110" s="84">
        <v>75</v>
      </c>
    </row>
    <row r="111" spans="2:16" x14ac:dyDescent="0.25">
      <c r="B111" s="84" t="s">
        <v>153</v>
      </c>
      <c r="C111" s="84" t="s">
        <v>274</v>
      </c>
      <c r="D111" s="84" t="s">
        <v>105</v>
      </c>
      <c r="E111" s="84">
        <v>2</v>
      </c>
      <c r="F111" s="84">
        <v>4</v>
      </c>
      <c r="G111" s="84">
        <v>3</v>
      </c>
      <c r="H111" s="84">
        <v>29592</v>
      </c>
      <c r="I111" s="84">
        <v>58</v>
      </c>
      <c r="J111" s="84">
        <v>1</v>
      </c>
      <c r="K111" s="84" t="s">
        <v>138</v>
      </c>
      <c r="L111" s="84" t="s">
        <v>110</v>
      </c>
      <c r="M111" s="84">
        <v>4</v>
      </c>
      <c r="N111" s="84">
        <v>1410</v>
      </c>
      <c r="O111" s="84">
        <v>175</v>
      </c>
      <c r="P111" s="84">
        <v>93</v>
      </c>
    </row>
    <row r="112" spans="2:16" x14ac:dyDescent="0.25">
      <c r="B112" s="84" t="s">
        <v>136</v>
      </c>
      <c r="C112" s="84" t="s">
        <v>275</v>
      </c>
      <c r="D112" s="84" t="s">
        <v>125</v>
      </c>
      <c r="E112" s="84">
        <v>2</v>
      </c>
      <c r="F112" s="84">
        <v>2</v>
      </c>
      <c r="G112" s="84">
        <v>6</v>
      </c>
      <c r="H112" s="84">
        <v>30845</v>
      </c>
      <c r="I112" s="84">
        <v>136</v>
      </c>
      <c r="J112" s="84">
        <v>6</v>
      </c>
      <c r="K112" s="84" t="s">
        <v>138</v>
      </c>
      <c r="L112" s="84" t="s">
        <v>141</v>
      </c>
      <c r="M112" s="84">
        <v>0</v>
      </c>
      <c r="N112" s="84">
        <v>1474</v>
      </c>
      <c r="O112" s="84">
        <v>185</v>
      </c>
      <c r="P112" s="84">
        <v>80</v>
      </c>
    </row>
    <row r="113" spans="2:16" x14ac:dyDescent="0.25">
      <c r="B113" s="84" t="s">
        <v>234</v>
      </c>
      <c r="C113" s="84" t="s">
        <v>276</v>
      </c>
      <c r="D113" s="84" t="s">
        <v>108</v>
      </c>
      <c r="E113" s="84">
        <v>1</v>
      </c>
      <c r="F113" s="84">
        <v>3</v>
      </c>
      <c r="G113" s="84">
        <v>5</v>
      </c>
      <c r="H113" s="84">
        <v>30395</v>
      </c>
      <c r="I113" s="84">
        <v>69</v>
      </c>
      <c r="J113" s="84">
        <v>12</v>
      </c>
      <c r="K113" s="84" t="s">
        <v>109</v>
      </c>
      <c r="L113" s="84" t="s">
        <v>128</v>
      </c>
      <c r="M113" s="84">
        <v>3</v>
      </c>
      <c r="N113" s="84">
        <v>1498</v>
      </c>
      <c r="O113" s="84">
        <v>193</v>
      </c>
      <c r="P113" s="84">
        <v>84</v>
      </c>
    </row>
    <row r="114" spans="2:16" x14ac:dyDescent="0.25">
      <c r="B114" s="84" t="s">
        <v>277</v>
      </c>
      <c r="C114" s="84" t="s">
        <v>278</v>
      </c>
      <c r="D114" s="84" t="s">
        <v>125</v>
      </c>
      <c r="E114" s="84">
        <v>2</v>
      </c>
      <c r="F114" s="84">
        <v>3</v>
      </c>
      <c r="G114" s="84">
        <v>2</v>
      </c>
      <c r="H114" s="84">
        <v>29435</v>
      </c>
      <c r="I114" s="84">
        <v>88</v>
      </c>
      <c r="J114" s="84">
        <v>12</v>
      </c>
      <c r="K114" s="84" t="s">
        <v>113</v>
      </c>
      <c r="L114" s="84" t="s">
        <v>141</v>
      </c>
      <c r="M114" s="84">
        <v>4</v>
      </c>
      <c r="N114" s="84">
        <v>1583</v>
      </c>
      <c r="O114" s="84">
        <v>195</v>
      </c>
      <c r="P114" s="84">
        <v>86</v>
      </c>
    </row>
    <row r="115" spans="2:16" x14ac:dyDescent="0.25">
      <c r="B115" s="84" t="s">
        <v>279</v>
      </c>
      <c r="C115" s="84" t="s">
        <v>210</v>
      </c>
      <c r="D115" s="84" t="s">
        <v>125</v>
      </c>
      <c r="E115" s="84">
        <v>2</v>
      </c>
      <c r="F115" s="84">
        <v>4</v>
      </c>
      <c r="G115" s="84">
        <v>9</v>
      </c>
      <c r="H115" s="84">
        <v>30925</v>
      </c>
      <c r="I115" s="84">
        <v>126</v>
      </c>
      <c r="J115" s="84">
        <v>1</v>
      </c>
      <c r="K115" s="84" t="s">
        <v>138</v>
      </c>
      <c r="L115" s="84" t="s">
        <v>110</v>
      </c>
      <c r="M115" s="84">
        <v>3</v>
      </c>
      <c r="N115" s="84">
        <v>1697</v>
      </c>
      <c r="O115" s="84">
        <v>175</v>
      </c>
      <c r="P115" s="84">
        <v>79</v>
      </c>
    </row>
    <row r="116" spans="2:16" x14ac:dyDescent="0.25">
      <c r="B116" s="84" t="s">
        <v>280</v>
      </c>
      <c r="C116" s="84" t="s">
        <v>191</v>
      </c>
      <c r="D116" s="84" t="s">
        <v>105</v>
      </c>
      <c r="E116" s="84">
        <v>1</v>
      </c>
      <c r="F116" s="84">
        <v>3</v>
      </c>
      <c r="G116" s="84">
        <v>8</v>
      </c>
      <c r="H116" s="84">
        <v>30313</v>
      </c>
      <c r="I116" s="84">
        <v>187</v>
      </c>
      <c r="J116" s="84">
        <v>25</v>
      </c>
      <c r="K116" s="84" t="s">
        <v>113</v>
      </c>
      <c r="L116" s="84" t="s">
        <v>114</v>
      </c>
      <c r="M116" s="84">
        <v>4</v>
      </c>
      <c r="N116" s="84">
        <v>1739</v>
      </c>
      <c r="O116" s="84">
        <v>151</v>
      </c>
      <c r="P116" s="84">
        <v>64</v>
      </c>
    </row>
    <row r="117" spans="2:16" x14ac:dyDescent="0.25">
      <c r="B117" s="84" t="s">
        <v>280</v>
      </c>
      <c r="C117" s="84" t="s">
        <v>233</v>
      </c>
      <c r="D117" s="84" t="s">
        <v>105</v>
      </c>
      <c r="E117" s="84">
        <v>1</v>
      </c>
      <c r="F117" s="84">
        <v>1</v>
      </c>
      <c r="G117" s="84">
        <v>5</v>
      </c>
      <c r="H117" s="84">
        <v>30420</v>
      </c>
      <c r="I117" s="84">
        <v>120</v>
      </c>
      <c r="J117" s="84">
        <v>24</v>
      </c>
      <c r="K117" s="84" t="s">
        <v>109</v>
      </c>
      <c r="L117" s="84" t="s">
        <v>135</v>
      </c>
      <c r="M117" s="84">
        <v>2</v>
      </c>
      <c r="N117" s="84">
        <v>1814</v>
      </c>
      <c r="O117" s="84">
        <v>198</v>
      </c>
      <c r="P117" s="84">
        <v>71</v>
      </c>
    </row>
    <row r="118" spans="2:16" x14ac:dyDescent="0.25">
      <c r="B118" s="84" t="s">
        <v>279</v>
      </c>
      <c r="C118" s="84" t="s">
        <v>266</v>
      </c>
      <c r="D118" s="84" t="s">
        <v>125</v>
      </c>
      <c r="E118" s="84">
        <v>3</v>
      </c>
      <c r="F118" s="84">
        <v>4</v>
      </c>
      <c r="G118" s="84">
        <v>2</v>
      </c>
      <c r="H118" s="84">
        <v>30181</v>
      </c>
      <c r="I118" s="84">
        <v>56</v>
      </c>
      <c r="J118" s="84">
        <v>7</v>
      </c>
      <c r="K118" s="84" t="s">
        <v>138</v>
      </c>
      <c r="L118" s="84" t="s">
        <v>110</v>
      </c>
      <c r="M118" s="84">
        <v>1</v>
      </c>
      <c r="N118" s="84">
        <v>1986</v>
      </c>
      <c r="O118" s="84">
        <v>177</v>
      </c>
      <c r="P118" s="84">
        <v>79</v>
      </c>
    </row>
    <row r="119" spans="2:16" x14ac:dyDescent="0.25">
      <c r="B119" s="84" t="s">
        <v>250</v>
      </c>
      <c r="C119" s="84" t="s">
        <v>156</v>
      </c>
      <c r="D119" s="84" t="s">
        <v>108</v>
      </c>
      <c r="E119" s="84">
        <v>2</v>
      </c>
      <c r="F119" s="84">
        <v>2</v>
      </c>
      <c r="G119" s="84">
        <v>10</v>
      </c>
      <c r="H119" s="84">
        <v>29686</v>
      </c>
      <c r="I119" s="84">
        <v>142</v>
      </c>
      <c r="J119" s="84">
        <v>13</v>
      </c>
      <c r="K119" s="84" t="s">
        <v>109</v>
      </c>
      <c r="L119" s="84" t="s">
        <v>114</v>
      </c>
      <c r="M119" s="84">
        <v>4</v>
      </c>
      <c r="N119" s="84">
        <v>43</v>
      </c>
      <c r="O119" s="84">
        <v>157</v>
      </c>
      <c r="P119" s="84">
        <v>56</v>
      </c>
    </row>
    <row r="120" spans="2:16" x14ac:dyDescent="0.25">
      <c r="B120" s="84" t="s">
        <v>244</v>
      </c>
      <c r="C120" s="84" t="s">
        <v>281</v>
      </c>
      <c r="D120" s="84" t="s">
        <v>108</v>
      </c>
      <c r="E120" s="84">
        <v>1</v>
      </c>
      <c r="F120" s="84">
        <v>1</v>
      </c>
      <c r="G120" s="84">
        <v>9</v>
      </c>
      <c r="H120" s="84">
        <v>30579</v>
      </c>
      <c r="I120" s="84">
        <v>164</v>
      </c>
      <c r="J120" s="84">
        <v>1</v>
      </c>
      <c r="K120" s="84" t="s">
        <v>138</v>
      </c>
      <c r="L120" s="84" t="s">
        <v>101</v>
      </c>
      <c r="M120" s="84">
        <v>4</v>
      </c>
      <c r="N120" s="84">
        <v>354</v>
      </c>
      <c r="O120" s="84">
        <v>177</v>
      </c>
      <c r="P120" s="84">
        <v>55</v>
      </c>
    </row>
    <row r="121" spans="2:16" x14ac:dyDescent="0.25">
      <c r="B121" s="84" t="s">
        <v>217</v>
      </c>
      <c r="C121" s="84" t="s">
        <v>282</v>
      </c>
      <c r="D121" s="84" t="s">
        <v>99</v>
      </c>
      <c r="E121" s="84">
        <v>1</v>
      </c>
      <c r="F121" s="84">
        <v>2</v>
      </c>
      <c r="G121" s="84">
        <v>2</v>
      </c>
      <c r="H121" s="84">
        <v>30338</v>
      </c>
      <c r="I121" s="84">
        <v>34</v>
      </c>
      <c r="J121" s="84">
        <v>17</v>
      </c>
      <c r="K121" s="84" t="s">
        <v>109</v>
      </c>
      <c r="L121" s="84" t="s">
        <v>135</v>
      </c>
      <c r="M121" s="84">
        <v>3</v>
      </c>
      <c r="N121" s="84">
        <v>521</v>
      </c>
      <c r="O121" s="84">
        <v>194</v>
      </c>
      <c r="P121" s="84">
        <v>99</v>
      </c>
    </row>
    <row r="122" spans="2:16" x14ac:dyDescent="0.25">
      <c r="B122" s="84" t="s">
        <v>283</v>
      </c>
      <c r="C122" s="84" t="s">
        <v>284</v>
      </c>
      <c r="D122" s="84" t="s">
        <v>105</v>
      </c>
      <c r="E122" s="84">
        <v>3</v>
      </c>
      <c r="F122" s="84">
        <v>1</v>
      </c>
      <c r="G122" s="84">
        <v>9</v>
      </c>
      <c r="H122" s="84">
        <v>30001</v>
      </c>
      <c r="I122" s="84">
        <v>161</v>
      </c>
      <c r="J122" s="84">
        <v>13</v>
      </c>
      <c r="K122" s="84" t="s">
        <v>100</v>
      </c>
      <c r="L122" s="84" t="s">
        <v>101</v>
      </c>
      <c r="M122" s="84">
        <v>1</v>
      </c>
      <c r="N122" s="84">
        <v>618</v>
      </c>
      <c r="O122" s="84">
        <v>178</v>
      </c>
      <c r="P122" s="84">
        <v>50</v>
      </c>
    </row>
    <row r="123" spans="2:16" x14ac:dyDescent="0.25">
      <c r="B123" s="84" t="s">
        <v>285</v>
      </c>
      <c r="C123" s="84" t="s">
        <v>286</v>
      </c>
      <c r="D123" s="84" t="s">
        <v>108</v>
      </c>
      <c r="E123" s="84">
        <v>2</v>
      </c>
      <c r="F123" s="84">
        <v>3</v>
      </c>
      <c r="G123" s="84">
        <v>1</v>
      </c>
      <c r="H123" s="84">
        <v>30640</v>
      </c>
      <c r="I123" s="84">
        <v>189</v>
      </c>
      <c r="J123" s="84">
        <v>10</v>
      </c>
      <c r="K123" s="84" t="s">
        <v>113</v>
      </c>
      <c r="L123" s="84" t="s">
        <v>166</v>
      </c>
      <c r="M123" s="84">
        <v>0</v>
      </c>
      <c r="N123" s="84">
        <v>993</v>
      </c>
      <c r="O123" s="84">
        <v>171</v>
      </c>
      <c r="P123" s="84">
        <v>77</v>
      </c>
    </row>
    <row r="124" spans="2:16" x14ac:dyDescent="0.25">
      <c r="B124" s="84" t="s">
        <v>287</v>
      </c>
      <c r="C124" s="84" t="s">
        <v>288</v>
      </c>
      <c r="D124" s="84" t="s">
        <v>99</v>
      </c>
      <c r="E124" s="84">
        <v>3</v>
      </c>
      <c r="F124" s="84">
        <v>1</v>
      </c>
      <c r="G124" s="84">
        <v>5</v>
      </c>
      <c r="H124" s="84">
        <v>30985</v>
      </c>
      <c r="I124" s="84">
        <v>195</v>
      </c>
      <c r="J124" s="84">
        <v>27</v>
      </c>
      <c r="K124" s="84" t="s">
        <v>100</v>
      </c>
      <c r="L124" s="84" t="s">
        <v>101</v>
      </c>
      <c r="M124" s="84">
        <v>2</v>
      </c>
      <c r="N124" s="84">
        <v>1036</v>
      </c>
      <c r="O124" s="84">
        <v>158</v>
      </c>
      <c r="P124" s="84">
        <v>74</v>
      </c>
    </row>
    <row r="125" spans="2:16" x14ac:dyDescent="0.25">
      <c r="B125" s="84" t="s">
        <v>185</v>
      </c>
      <c r="C125" s="84" t="s">
        <v>224</v>
      </c>
      <c r="D125" s="84" t="s">
        <v>108</v>
      </c>
      <c r="E125" s="84">
        <v>2</v>
      </c>
      <c r="F125" s="84">
        <v>2</v>
      </c>
      <c r="G125" s="84">
        <v>8</v>
      </c>
      <c r="H125" s="84">
        <v>29270</v>
      </c>
      <c r="I125" s="84">
        <v>186</v>
      </c>
      <c r="J125" s="84">
        <v>4</v>
      </c>
      <c r="K125" s="84" t="s">
        <v>109</v>
      </c>
      <c r="L125" s="84" t="s">
        <v>141</v>
      </c>
      <c r="M125" s="84">
        <v>1</v>
      </c>
      <c r="N125" s="84">
        <v>1048</v>
      </c>
      <c r="O125" s="84">
        <v>152</v>
      </c>
      <c r="P125" s="84">
        <v>101</v>
      </c>
    </row>
    <row r="126" spans="2:16" x14ac:dyDescent="0.25">
      <c r="B126" s="84" t="s">
        <v>289</v>
      </c>
      <c r="C126" s="84" t="s">
        <v>156</v>
      </c>
      <c r="D126" s="84" t="s">
        <v>125</v>
      </c>
      <c r="E126" s="84">
        <v>3</v>
      </c>
      <c r="F126" s="84">
        <v>3</v>
      </c>
      <c r="G126" s="84">
        <v>0</v>
      </c>
      <c r="H126" s="84">
        <v>29697</v>
      </c>
      <c r="I126" s="84">
        <v>147</v>
      </c>
      <c r="J126" s="84">
        <v>28</v>
      </c>
      <c r="K126" s="84" t="s">
        <v>109</v>
      </c>
      <c r="L126" s="84" t="s">
        <v>101</v>
      </c>
      <c r="M126" s="84">
        <v>1</v>
      </c>
      <c r="N126" s="84">
        <v>1319</v>
      </c>
      <c r="O126" s="84">
        <v>182</v>
      </c>
      <c r="P126" s="84">
        <v>62</v>
      </c>
    </row>
    <row r="127" spans="2:16" x14ac:dyDescent="0.25">
      <c r="B127" s="84" t="s">
        <v>241</v>
      </c>
      <c r="C127" s="84" t="s">
        <v>290</v>
      </c>
      <c r="D127" s="84" t="s">
        <v>99</v>
      </c>
      <c r="E127" s="84">
        <v>3</v>
      </c>
      <c r="F127" s="84">
        <v>3</v>
      </c>
      <c r="G127" s="84">
        <v>2</v>
      </c>
      <c r="H127" s="84">
        <v>30914</v>
      </c>
      <c r="I127" s="84">
        <v>87</v>
      </c>
      <c r="J127" s="84">
        <v>23</v>
      </c>
      <c r="K127" s="84" t="s">
        <v>109</v>
      </c>
      <c r="L127" s="84" t="s">
        <v>101</v>
      </c>
      <c r="M127" s="84">
        <v>0</v>
      </c>
      <c r="N127" s="84">
        <v>1349</v>
      </c>
      <c r="O127" s="84">
        <v>185</v>
      </c>
      <c r="P127" s="84">
        <v>64</v>
      </c>
    </row>
    <row r="128" spans="2:16" x14ac:dyDescent="0.25">
      <c r="B128" s="84" t="s">
        <v>291</v>
      </c>
      <c r="C128" s="84" t="s">
        <v>104</v>
      </c>
      <c r="D128" s="84" t="s">
        <v>108</v>
      </c>
      <c r="E128" s="84">
        <v>1</v>
      </c>
      <c r="F128" s="84">
        <v>1</v>
      </c>
      <c r="G128" s="84">
        <v>0</v>
      </c>
      <c r="H128" s="84">
        <v>29558</v>
      </c>
      <c r="I128" s="84">
        <v>71</v>
      </c>
      <c r="J128" s="84">
        <v>16</v>
      </c>
      <c r="K128" s="84" t="s">
        <v>113</v>
      </c>
      <c r="L128" s="84" t="s">
        <v>101</v>
      </c>
      <c r="M128" s="84">
        <v>2</v>
      </c>
      <c r="N128" s="84">
        <v>1543</v>
      </c>
      <c r="O128" s="84">
        <v>185</v>
      </c>
      <c r="P128" s="84">
        <v>88</v>
      </c>
    </row>
    <row r="129" spans="2:16" x14ac:dyDescent="0.25">
      <c r="B129" s="84" t="s">
        <v>214</v>
      </c>
      <c r="C129" s="84" t="s">
        <v>292</v>
      </c>
      <c r="D129" s="84" t="s">
        <v>108</v>
      </c>
      <c r="E129" s="84">
        <v>2</v>
      </c>
      <c r="F129" s="84">
        <v>2</v>
      </c>
      <c r="G129" s="84">
        <v>3</v>
      </c>
      <c r="H129" s="84">
        <v>29939</v>
      </c>
      <c r="I129" s="84">
        <v>2</v>
      </c>
      <c r="J129" s="84">
        <v>15</v>
      </c>
      <c r="K129" s="84" t="s">
        <v>113</v>
      </c>
      <c r="L129" s="84" t="s">
        <v>128</v>
      </c>
      <c r="M129" s="84">
        <v>4</v>
      </c>
      <c r="N129" s="84">
        <v>1579</v>
      </c>
      <c r="O129" s="84">
        <v>156</v>
      </c>
      <c r="P129" s="84">
        <v>59</v>
      </c>
    </row>
    <row r="130" spans="2:16" x14ac:dyDescent="0.25">
      <c r="B130" s="84" t="s">
        <v>250</v>
      </c>
      <c r="C130" s="84" t="s">
        <v>229</v>
      </c>
      <c r="D130" s="84" t="s">
        <v>108</v>
      </c>
      <c r="E130" s="84">
        <v>1</v>
      </c>
      <c r="F130" s="84">
        <v>2</v>
      </c>
      <c r="G130" s="84">
        <v>11</v>
      </c>
      <c r="H130" s="84">
        <v>30812</v>
      </c>
      <c r="I130" s="84">
        <v>160</v>
      </c>
      <c r="J130" s="84">
        <v>25</v>
      </c>
      <c r="K130" s="84" t="s">
        <v>113</v>
      </c>
      <c r="L130" s="84" t="s">
        <v>141</v>
      </c>
      <c r="M130" s="84">
        <v>1</v>
      </c>
      <c r="N130" s="84">
        <v>1607</v>
      </c>
      <c r="O130" s="84">
        <v>193</v>
      </c>
      <c r="P130" s="84">
        <v>80</v>
      </c>
    </row>
    <row r="131" spans="2:16" x14ac:dyDescent="0.25">
      <c r="B131" s="84" t="s">
        <v>207</v>
      </c>
      <c r="C131" s="84" t="s">
        <v>116</v>
      </c>
      <c r="D131" s="84" t="s">
        <v>99</v>
      </c>
      <c r="E131" s="84">
        <v>2</v>
      </c>
      <c r="F131" s="84">
        <v>4</v>
      </c>
      <c r="G131" s="84">
        <v>9</v>
      </c>
      <c r="H131" s="84">
        <v>30372</v>
      </c>
      <c r="I131" s="84">
        <v>162</v>
      </c>
      <c r="J131" s="84">
        <v>26</v>
      </c>
      <c r="K131" s="84" t="s">
        <v>109</v>
      </c>
      <c r="L131" s="84" t="s">
        <v>128</v>
      </c>
      <c r="M131" s="84">
        <v>1</v>
      </c>
      <c r="N131" s="84">
        <v>1763</v>
      </c>
      <c r="O131" s="84">
        <v>175</v>
      </c>
      <c r="P131" s="84">
        <v>46</v>
      </c>
    </row>
    <row r="132" spans="2:16" x14ac:dyDescent="0.25">
      <c r="B132" s="84" t="s">
        <v>139</v>
      </c>
      <c r="C132" s="84" t="s">
        <v>233</v>
      </c>
      <c r="D132" s="84" t="s">
        <v>105</v>
      </c>
      <c r="E132" s="84">
        <v>1</v>
      </c>
      <c r="F132" s="84">
        <v>4</v>
      </c>
      <c r="G132" s="84">
        <v>11</v>
      </c>
      <c r="H132" s="84">
        <v>30662</v>
      </c>
      <c r="I132" s="84">
        <v>67</v>
      </c>
      <c r="J132" s="84">
        <v>18</v>
      </c>
      <c r="K132" s="84" t="s">
        <v>100</v>
      </c>
      <c r="L132" s="84" t="s">
        <v>128</v>
      </c>
      <c r="M132" s="84">
        <v>1</v>
      </c>
      <c r="N132" s="84">
        <v>1805</v>
      </c>
      <c r="O132" s="84">
        <v>172</v>
      </c>
      <c r="P132" s="84">
        <v>83</v>
      </c>
    </row>
    <row r="133" spans="2:16" x14ac:dyDescent="0.25">
      <c r="B133" s="84" t="s">
        <v>293</v>
      </c>
      <c r="C133" s="84" t="s">
        <v>261</v>
      </c>
      <c r="D133" s="84" t="s">
        <v>108</v>
      </c>
      <c r="E133" s="84">
        <v>1</v>
      </c>
      <c r="F133" s="84">
        <v>2</v>
      </c>
      <c r="G133" s="84">
        <v>0</v>
      </c>
      <c r="H133" s="84">
        <v>30703</v>
      </c>
      <c r="I133" s="84">
        <v>123</v>
      </c>
      <c r="J133" s="84">
        <v>2</v>
      </c>
      <c r="K133" s="84" t="s">
        <v>113</v>
      </c>
      <c r="L133" s="84" t="s">
        <v>135</v>
      </c>
      <c r="M133" s="84">
        <v>0</v>
      </c>
      <c r="N133" s="84">
        <v>1968</v>
      </c>
      <c r="O133" s="84">
        <v>184</v>
      </c>
      <c r="P133" s="84">
        <v>65</v>
      </c>
    </row>
    <row r="134" spans="2:16" x14ac:dyDescent="0.25">
      <c r="B134" s="84" t="s">
        <v>245</v>
      </c>
      <c r="C134" s="84" t="s">
        <v>163</v>
      </c>
      <c r="D134" s="84" t="s">
        <v>125</v>
      </c>
      <c r="E134" s="84">
        <v>2</v>
      </c>
      <c r="F134" s="84">
        <v>4</v>
      </c>
      <c r="G134" s="84">
        <v>10</v>
      </c>
      <c r="H134" s="84">
        <v>29461</v>
      </c>
      <c r="I134" s="84">
        <v>82</v>
      </c>
      <c r="J134" s="84">
        <v>2</v>
      </c>
      <c r="K134" s="84" t="s">
        <v>138</v>
      </c>
      <c r="L134" s="84" t="s">
        <v>128</v>
      </c>
      <c r="M134" s="84">
        <v>0</v>
      </c>
      <c r="N134" s="84">
        <v>88</v>
      </c>
      <c r="O134" s="84">
        <v>183</v>
      </c>
      <c r="P134" s="84">
        <v>91</v>
      </c>
    </row>
    <row r="135" spans="2:16" x14ac:dyDescent="0.25">
      <c r="B135" s="84" t="s">
        <v>176</v>
      </c>
      <c r="C135" s="84" t="s">
        <v>294</v>
      </c>
      <c r="D135" s="84" t="s">
        <v>99</v>
      </c>
      <c r="E135" s="84">
        <v>2</v>
      </c>
      <c r="F135" s="84">
        <v>1</v>
      </c>
      <c r="G135" s="84">
        <v>11</v>
      </c>
      <c r="H135" s="84">
        <v>29886</v>
      </c>
      <c r="I135" s="84">
        <v>24</v>
      </c>
      <c r="J135" s="84">
        <v>23</v>
      </c>
      <c r="K135" s="84" t="s">
        <v>138</v>
      </c>
      <c r="L135" s="84" t="s">
        <v>101</v>
      </c>
      <c r="M135" s="84">
        <v>1</v>
      </c>
      <c r="N135" s="84">
        <v>190</v>
      </c>
      <c r="O135" s="84">
        <v>196</v>
      </c>
      <c r="P135" s="84">
        <v>95</v>
      </c>
    </row>
    <row r="136" spans="2:16" x14ac:dyDescent="0.25">
      <c r="B136" s="84" t="s">
        <v>295</v>
      </c>
      <c r="C136" s="84" t="s">
        <v>160</v>
      </c>
      <c r="D136" s="84" t="s">
        <v>105</v>
      </c>
      <c r="E136" s="84">
        <v>3</v>
      </c>
      <c r="F136" s="84">
        <v>3</v>
      </c>
      <c r="G136" s="84">
        <v>13</v>
      </c>
      <c r="H136" s="84">
        <v>29721</v>
      </c>
      <c r="I136" s="84">
        <v>83</v>
      </c>
      <c r="J136" s="84">
        <v>0</v>
      </c>
      <c r="K136" s="84" t="s">
        <v>100</v>
      </c>
      <c r="L136" s="84" t="s">
        <v>135</v>
      </c>
      <c r="M136" s="84">
        <v>4</v>
      </c>
      <c r="N136" s="84">
        <v>222</v>
      </c>
      <c r="O136" s="84">
        <v>186</v>
      </c>
      <c r="P136" s="84">
        <v>61</v>
      </c>
    </row>
    <row r="137" spans="2:16" x14ac:dyDescent="0.25">
      <c r="B137" s="84" t="s">
        <v>289</v>
      </c>
      <c r="C137" s="84" t="s">
        <v>226</v>
      </c>
      <c r="D137" s="84" t="s">
        <v>99</v>
      </c>
      <c r="E137" s="84">
        <v>3</v>
      </c>
      <c r="F137" s="84">
        <v>4</v>
      </c>
      <c r="G137" s="84">
        <v>12</v>
      </c>
      <c r="H137" s="84">
        <v>30904</v>
      </c>
      <c r="I137" s="84">
        <v>130</v>
      </c>
      <c r="J137" s="84">
        <v>28</v>
      </c>
      <c r="K137" s="84" t="s">
        <v>113</v>
      </c>
      <c r="L137" s="84" t="s">
        <v>110</v>
      </c>
      <c r="M137" s="84">
        <v>0</v>
      </c>
      <c r="N137" s="84">
        <v>499</v>
      </c>
      <c r="O137" s="84">
        <v>156</v>
      </c>
      <c r="P137" s="84">
        <v>63</v>
      </c>
    </row>
    <row r="138" spans="2:16" x14ac:dyDescent="0.25">
      <c r="B138" s="84" t="s">
        <v>285</v>
      </c>
      <c r="C138" s="84" t="s">
        <v>210</v>
      </c>
      <c r="D138" s="84" t="s">
        <v>105</v>
      </c>
      <c r="E138" s="84">
        <v>2</v>
      </c>
      <c r="F138" s="84">
        <v>3</v>
      </c>
      <c r="G138" s="84">
        <v>6</v>
      </c>
      <c r="H138" s="84">
        <v>29785</v>
      </c>
      <c r="I138" s="84">
        <v>26</v>
      </c>
      <c r="J138" s="84">
        <v>21</v>
      </c>
      <c r="K138" s="84" t="s">
        <v>100</v>
      </c>
      <c r="L138" s="84" t="s">
        <v>110</v>
      </c>
      <c r="M138" s="84">
        <v>1</v>
      </c>
      <c r="N138" s="84">
        <v>592</v>
      </c>
      <c r="O138" s="84">
        <v>199</v>
      </c>
      <c r="P138" s="84">
        <v>91</v>
      </c>
    </row>
    <row r="139" spans="2:16" x14ac:dyDescent="0.25">
      <c r="B139" s="84" t="s">
        <v>296</v>
      </c>
      <c r="C139" s="84" t="s">
        <v>212</v>
      </c>
      <c r="D139" s="84" t="s">
        <v>99</v>
      </c>
      <c r="E139" s="84">
        <v>2</v>
      </c>
      <c r="F139" s="84">
        <v>3</v>
      </c>
      <c r="G139" s="84">
        <v>12</v>
      </c>
      <c r="H139" s="84">
        <v>29232</v>
      </c>
      <c r="I139" s="84">
        <v>120</v>
      </c>
      <c r="J139" s="84">
        <v>25</v>
      </c>
      <c r="K139" s="84" t="s">
        <v>100</v>
      </c>
      <c r="L139" s="84" t="s">
        <v>110</v>
      </c>
      <c r="M139" s="84">
        <v>2</v>
      </c>
      <c r="N139" s="84">
        <v>906</v>
      </c>
      <c r="O139" s="84">
        <v>193</v>
      </c>
      <c r="P139" s="84">
        <v>46</v>
      </c>
    </row>
    <row r="140" spans="2:16" x14ac:dyDescent="0.25">
      <c r="B140" s="84" t="s">
        <v>297</v>
      </c>
      <c r="C140" s="84" t="s">
        <v>292</v>
      </c>
      <c r="D140" s="84" t="s">
        <v>108</v>
      </c>
      <c r="E140" s="84">
        <v>3</v>
      </c>
      <c r="F140" s="84">
        <v>2</v>
      </c>
      <c r="G140" s="84">
        <v>11</v>
      </c>
      <c r="H140" s="84">
        <v>29324</v>
      </c>
      <c r="I140" s="84">
        <v>126</v>
      </c>
      <c r="J140" s="84">
        <v>20</v>
      </c>
      <c r="K140" s="84" t="s">
        <v>100</v>
      </c>
      <c r="L140" s="84" t="s">
        <v>166</v>
      </c>
      <c r="M140" s="84">
        <v>3</v>
      </c>
      <c r="N140" s="84">
        <v>926</v>
      </c>
      <c r="O140" s="84">
        <v>169</v>
      </c>
      <c r="P140" s="84">
        <v>62</v>
      </c>
    </row>
    <row r="141" spans="2:16" x14ac:dyDescent="0.25">
      <c r="B141" s="84" t="s">
        <v>298</v>
      </c>
      <c r="C141" s="84" t="s">
        <v>299</v>
      </c>
      <c r="D141" s="84" t="s">
        <v>99</v>
      </c>
      <c r="E141" s="84">
        <v>2</v>
      </c>
      <c r="F141" s="84">
        <v>4</v>
      </c>
      <c r="G141" s="84">
        <v>8</v>
      </c>
      <c r="H141" s="84">
        <v>29228</v>
      </c>
      <c r="I141" s="84">
        <v>128</v>
      </c>
      <c r="J141" s="84">
        <v>15</v>
      </c>
      <c r="K141" s="84" t="s">
        <v>109</v>
      </c>
      <c r="L141" s="84" t="s">
        <v>114</v>
      </c>
      <c r="M141" s="84">
        <v>4</v>
      </c>
      <c r="N141" s="84">
        <v>1155</v>
      </c>
      <c r="O141" s="84">
        <v>168</v>
      </c>
      <c r="P141" s="84">
        <v>95</v>
      </c>
    </row>
    <row r="142" spans="2:16" x14ac:dyDescent="0.25">
      <c r="B142" s="84" t="s">
        <v>168</v>
      </c>
      <c r="C142" s="84" t="s">
        <v>208</v>
      </c>
      <c r="D142" s="84" t="s">
        <v>105</v>
      </c>
      <c r="E142" s="84">
        <v>1</v>
      </c>
      <c r="F142" s="84">
        <v>4</v>
      </c>
      <c r="G142" s="84">
        <v>7</v>
      </c>
      <c r="H142" s="84">
        <v>29971</v>
      </c>
      <c r="I142" s="84">
        <v>108</v>
      </c>
      <c r="J142" s="84">
        <v>18</v>
      </c>
      <c r="K142" s="84" t="s">
        <v>100</v>
      </c>
      <c r="L142" s="84" t="s">
        <v>110</v>
      </c>
      <c r="M142" s="84">
        <v>3</v>
      </c>
      <c r="N142" s="84">
        <v>1167</v>
      </c>
      <c r="O142" s="84">
        <v>156</v>
      </c>
      <c r="P142" s="84">
        <v>105</v>
      </c>
    </row>
    <row r="143" spans="2:16" x14ac:dyDescent="0.25">
      <c r="B143" s="84" t="s">
        <v>287</v>
      </c>
      <c r="C143" s="84" t="s">
        <v>294</v>
      </c>
      <c r="D143" s="84" t="s">
        <v>125</v>
      </c>
      <c r="E143" s="84">
        <v>1</v>
      </c>
      <c r="F143" s="84">
        <v>3</v>
      </c>
      <c r="G143" s="84">
        <v>11</v>
      </c>
      <c r="H143" s="84">
        <v>30311</v>
      </c>
      <c r="I143" s="84">
        <v>45</v>
      </c>
      <c r="J143" s="84">
        <v>7</v>
      </c>
      <c r="K143" s="84" t="s">
        <v>113</v>
      </c>
      <c r="L143" s="84" t="s">
        <v>110</v>
      </c>
      <c r="M143" s="84">
        <v>0</v>
      </c>
      <c r="N143" s="84">
        <v>1258</v>
      </c>
      <c r="O143" s="84">
        <v>182</v>
      </c>
      <c r="P143" s="84">
        <v>101</v>
      </c>
    </row>
    <row r="144" spans="2:16" x14ac:dyDescent="0.25">
      <c r="B144" s="84" t="s">
        <v>153</v>
      </c>
      <c r="C144" s="84" t="s">
        <v>202</v>
      </c>
      <c r="D144" s="84" t="s">
        <v>99</v>
      </c>
      <c r="E144" s="84">
        <v>2</v>
      </c>
      <c r="F144" s="84">
        <v>2</v>
      </c>
      <c r="G144" s="84">
        <v>1</v>
      </c>
      <c r="H144" s="84">
        <v>29746</v>
      </c>
      <c r="I144" s="84">
        <v>190</v>
      </c>
      <c r="J144" s="84">
        <v>2</v>
      </c>
      <c r="K144" s="84" t="s">
        <v>109</v>
      </c>
      <c r="L144" s="84" t="s">
        <v>166</v>
      </c>
      <c r="M144" s="84">
        <v>0</v>
      </c>
      <c r="N144" s="84">
        <v>1279</v>
      </c>
      <c r="O144" s="84">
        <v>171</v>
      </c>
      <c r="P144" s="84">
        <v>89</v>
      </c>
    </row>
    <row r="145" spans="2:16" x14ac:dyDescent="0.25">
      <c r="B145" s="84" t="s">
        <v>267</v>
      </c>
      <c r="C145" s="84" t="s">
        <v>127</v>
      </c>
      <c r="D145" s="84" t="s">
        <v>108</v>
      </c>
      <c r="E145" s="84">
        <v>1</v>
      </c>
      <c r="F145" s="84">
        <v>2</v>
      </c>
      <c r="G145" s="84">
        <v>10</v>
      </c>
      <c r="H145" s="84">
        <v>31048</v>
      </c>
      <c r="I145" s="84">
        <v>173</v>
      </c>
      <c r="J145" s="84">
        <v>8</v>
      </c>
      <c r="K145" s="84" t="s">
        <v>100</v>
      </c>
      <c r="L145" s="84" t="s">
        <v>166</v>
      </c>
      <c r="M145" s="84">
        <v>3</v>
      </c>
      <c r="N145" s="84">
        <v>1289</v>
      </c>
      <c r="O145" s="84">
        <v>162</v>
      </c>
      <c r="P145" s="84">
        <v>88</v>
      </c>
    </row>
    <row r="146" spans="2:16" x14ac:dyDescent="0.25">
      <c r="B146" s="84" t="s">
        <v>217</v>
      </c>
      <c r="C146" s="84" t="s">
        <v>151</v>
      </c>
      <c r="D146" s="84" t="s">
        <v>99</v>
      </c>
      <c r="E146" s="84">
        <v>1</v>
      </c>
      <c r="F146" s="84">
        <v>1</v>
      </c>
      <c r="G146" s="84">
        <v>7</v>
      </c>
      <c r="H146" s="84">
        <v>29464</v>
      </c>
      <c r="I146" s="84">
        <v>83</v>
      </c>
      <c r="J146" s="84">
        <v>27</v>
      </c>
      <c r="K146" s="84" t="s">
        <v>138</v>
      </c>
      <c r="L146" s="84" t="s">
        <v>141</v>
      </c>
      <c r="M146" s="84">
        <v>2</v>
      </c>
      <c r="N146" s="84">
        <v>1324</v>
      </c>
      <c r="O146" s="84">
        <v>193</v>
      </c>
      <c r="P146" s="84">
        <v>105</v>
      </c>
    </row>
    <row r="147" spans="2:16" x14ac:dyDescent="0.25">
      <c r="B147" s="84" t="s">
        <v>213</v>
      </c>
      <c r="C147" s="84" t="s">
        <v>300</v>
      </c>
      <c r="D147" s="84" t="s">
        <v>125</v>
      </c>
      <c r="E147" s="84">
        <v>2</v>
      </c>
      <c r="F147" s="84">
        <v>3</v>
      </c>
      <c r="G147" s="84">
        <v>7</v>
      </c>
      <c r="H147" s="84">
        <v>30595</v>
      </c>
      <c r="I147" s="84">
        <v>12</v>
      </c>
      <c r="J147" s="84">
        <v>24</v>
      </c>
      <c r="K147" s="84" t="s">
        <v>113</v>
      </c>
      <c r="L147" s="84" t="s">
        <v>110</v>
      </c>
      <c r="M147" s="84">
        <v>4</v>
      </c>
      <c r="N147" s="84">
        <v>1967</v>
      </c>
      <c r="O147" s="84">
        <v>180</v>
      </c>
      <c r="P147" s="84">
        <v>93</v>
      </c>
    </row>
    <row r="148" spans="2:16" x14ac:dyDescent="0.25">
      <c r="B148" s="84" t="s">
        <v>187</v>
      </c>
      <c r="C148" s="84" t="s">
        <v>301</v>
      </c>
      <c r="D148" s="84" t="s">
        <v>105</v>
      </c>
      <c r="E148" s="84">
        <v>2</v>
      </c>
      <c r="F148" s="84">
        <v>3</v>
      </c>
      <c r="G148" s="84">
        <v>2</v>
      </c>
      <c r="H148" s="84">
        <v>29373</v>
      </c>
      <c r="I148" s="84">
        <v>15</v>
      </c>
      <c r="J148" s="84">
        <v>21</v>
      </c>
      <c r="K148" s="84" t="s">
        <v>113</v>
      </c>
      <c r="L148" s="84" t="s">
        <v>166</v>
      </c>
      <c r="M148" s="84">
        <v>4</v>
      </c>
      <c r="N148" s="84">
        <v>396</v>
      </c>
      <c r="O148" s="84">
        <v>164</v>
      </c>
      <c r="P148" s="84">
        <v>83</v>
      </c>
    </row>
    <row r="149" spans="2:16" x14ac:dyDescent="0.25">
      <c r="B149" s="84" t="s">
        <v>139</v>
      </c>
      <c r="C149" s="84" t="s">
        <v>186</v>
      </c>
      <c r="D149" s="84" t="s">
        <v>125</v>
      </c>
      <c r="E149" s="84">
        <v>2</v>
      </c>
      <c r="F149" s="84">
        <v>1</v>
      </c>
      <c r="G149" s="84">
        <v>11</v>
      </c>
      <c r="H149" s="84">
        <v>29779</v>
      </c>
      <c r="I149" s="84">
        <v>54</v>
      </c>
      <c r="J149" s="84">
        <v>8</v>
      </c>
      <c r="K149" s="84" t="s">
        <v>109</v>
      </c>
      <c r="L149" s="84" t="s">
        <v>101</v>
      </c>
      <c r="M149" s="84">
        <v>4</v>
      </c>
      <c r="N149" s="84">
        <v>442</v>
      </c>
      <c r="O149" s="84">
        <v>199</v>
      </c>
      <c r="P149" s="84">
        <v>103</v>
      </c>
    </row>
    <row r="150" spans="2:16" x14ac:dyDescent="0.25">
      <c r="B150" s="84" t="s">
        <v>302</v>
      </c>
      <c r="C150" s="84" t="s">
        <v>183</v>
      </c>
      <c r="D150" s="84" t="s">
        <v>108</v>
      </c>
      <c r="E150" s="84">
        <v>3</v>
      </c>
      <c r="F150" s="84">
        <v>1</v>
      </c>
      <c r="G150" s="84">
        <v>2</v>
      </c>
      <c r="H150" s="84">
        <v>29261</v>
      </c>
      <c r="I150" s="84">
        <v>55</v>
      </c>
      <c r="J150" s="84">
        <v>13</v>
      </c>
      <c r="K150" s="84" t="s">
        <v>109</v>
      </c>
      <c r="L150" s="84" t="s">
        <v>135</v>
      </c>
      <c r="M150" s="84">
        <v>0</v>
      </c>
      <c r="N150" s="84">
        <v>523</v>
      </c>
      <c r="O150" s="84">
        <v>194</v>
      </c>
      <c r="P150" s="84">
        <v>95</v>
      </c>
    </row>
    <row r="151" spans="2:16" x14ac:dyDescent="0.25">
      <c r="B151" s="84" t="s">
        <v>297</v>
      </c>
      <c r="C151" s="84" t="s">
        <v>281</v>
      </c>
      <c r="D151" s="84" t="s">
        <v>108</v>
      </c>
      <c r="E151" s="84">
        <v>2</v>
      </c>
      <c r="F151" s="84">
        <v>1</v>
      </c>
      <c r="G151" s="84">
        <v>4</v>
      </c>
      <c r="H151" s="84">
        <v>29721</v>
      </c>
      <c r="I151" s="84">
        <v>26</v>
      </c>
      <c r="J151" s="84">
        <v>25</v>
      </c>
      <c r="K151" s="84" t="s">
        <v>100</v>
      </c>
      <c r="L151" s="84" t="s">
        <v>166</v>
      </c>
      <c r="M151" s="84">
        <v>1</v>
      </c>
      <c r="N151" s="84">
        <v>554</v>
      </c>
      <c r="O151" s="84">
        <v>198</v>
      </c>
      <c r="P151" s="84">
        <v>82</v>
      </c>
    </row>
    <row r="152" spans="2:16" x14ac:dyDescent="0.25">
      <c r="B152" s="84" t="s">
        <v>250</v>
      </c>
      <c r="C152" s="84" t="s">
        <v>303</v>
      </c>
      <c r="D152" s="84" t="s">
        <v>99</v>
      </c>
      <c r="E152" s="84">
        <v>2</v>
      </c>
      <c r="F152" s="84">
        <v>3</v>
      </c>
      <c r="G152" s="84">
        <v>7</v>
      </c>
      <c r="H152" s="84">
        <v>30123</v>
      </c>
      <c r="I152" s="84">
        <v>178</v>
      </c>
      <c r="J152" s="84">
        <v>16</v>
      </c>
      <c r="K152" s="84" t="s">
        <v>100</v>
      </c>
      <c r="L152" s="84" t="s">
        <v>101</v>
      </c>
      <c r="M152" s="84">
        <v>3</v>
      </c>
      <c r="N152" s="84">
        <v>588</v>
      </c>
      <c r="O152" s="84">
        <v>163</v>
      </c>
      <c r="P152" s="84">
        <v>96</v>
      </c>
    </row>
  </sheetData>
  <mergeCells count="1">
    <mergeCell ref="B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DFA7B55C18F4478DE3CFC654781675" ma:contentTypeVersion="13" ma:contentTypeDescription="Umožňuje vytvoriť nový dokument." ma:contentTypeScope="" ma:versionID="29777a14c913a6cbb2840ffcc8816577">
  <xsd:schema xmlns:xsd="http://www.w3.org/2001/XMLSchema" xmlns:xs="http://www.w3.org/2001/XMLSchema" xmlns:p="http://schemas.microsoft.com/office/2006/metadata/properties" xmlns:ns3="2c5af817-32a7-4027-b3ce-7e6cea23d7c2" xmlns:ns4="0c503224-44a9-4fdb-af07-b5ba349b8fe9" targetNamespace="http://schemas.microsoft.com/office/2006/metadata/properties" ma:root="true" ma:fieldsID="506d35ad457ebc1a140754527ee15017" ns3:_="" ns4:_="">
    <xsd:import namespace="2c5af817-32a7-4027-b3ce-7e6cea23d7c2"/>
    <xsd:import namespace="0c503224-44a9-4fdb-af07-b5ba349b8f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af817-32a7-4027-b3ce-7e6cea23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03224-44a9-4fdb-af07-b5ba349b8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6D346-CD71-4F08-9D49-CF487B0DF899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0c503224-44a9-4fdb-af07-b5ba349b8fe9"/>
    <ds:schemaRef ds:uri="2c5af817-32a7-4027-b3ce-7e6cea23d7c2"/>
  </ds:schemaRefs>
</ds:datastoreItem>
</file>

<file path=customXml/itemProps2.xml><?xml version="1.0" encoding="utf-8"?>
<ds:datastoreItem xmlns:ds="http://schemas.openxmlformats.org/officeDocument/2006/customXml" ds:itemID="{3606CD84-EAB5-4F39-B00D-15E3DD66C2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6ECA44-E485-4255-B790-543DC569A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af817-32a7-4027-b3ce-7e6cea23d7c2"/>
    <ds:schemaRef ds:uri="0c503224-44a9-4fdb-af07-b5ba349b8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Štatistické funkcie</vt:lpstr>
      <vt:lpstr>Rovnomerné vs Normálne</vt:lpstr>
      <vt:lpstr>Cvičenie SF.1</vt:lpstr>
      <vt:lpstr>Cvičenie SF.2</vt:lpstr>
      <vt:lpstr>Cvičenie SF.3</vt:lpstr>
      <vt:lpstr>Cvičenie SF.4</vt:lpstr>
      <vt:lpstr>Cvičenie SF.5a</vt:lpstr>
      <vt:lpstr>Cvičenie SF.5b</vt:lpstr>
      <vt:lpstr>Cvičenie SF.5c</vt:lpstr>
      <vt:lpstr>Cvičenie SF.6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2020-04-04T12:00:11Z</dcterms:created>
  <dcterms:modified xsi:type="dcterms:W3CDTF">2024-10-29T11:54:20Z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0x010100AEDFA7B55C18F4478DE3CFC654781675</vt:lpwstr>
  </property>
</Properties>
</file>