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tmp\wwwinf1\"/>
    </mc:Choice>
  </mc:AlternateContent>
  <xr:revisionPtr revIDLastSave="0" documentId="13_ncr:1_{609DCEDA-13BC-464F-93B8-D6968957D9AB}" xr6:coauthVersionLast="47" xr6:coauthVersionMax="47" xr10:uidLastSave="{00000000-0000-0000-0000-000000000000}"/>
  <bookViews>
    <workbookView xWindow="-110" yWindow="-110" windowWidth="25820" windowHeight="15500" tabRatio="936" xr2:uid="{00000000-000D-0000-FFFF-FFFF00000000}"/>
  </bookViews>
  <sheets>
    <sheet name="Úvod" sheetId="1" r:id="rId1"/>
    <sheet name="Zadanie" sheetId="2" r:id="rId2"/>
    <sheet name="1. Matematika" sheetId="3" r:id="rId3"/>
    <sheet name="2. Matice" sheetId="4" r:id="rId4"/>
    <sheet name="3. Falošný predpoklad" sheetId="5" r:id="rId5"/>
    <sheet name="4. Jeden vzorec" sheetId="6" r:id="rId6"/>
    <sheet name="5. Vážený priemer" sheetId="7" r:id="rId7"/>
    <sheet name="6. Ručné približovanie" sheetId="8" r:id="rId8"/>
    <sheet name="7. Hľadanie riešenia" sheetId="9" r:id="rId9"/>
    <sheet name="8. Všetky možnosti" sheetId="10" r:id="rId10"/>
    <sheet name="9. Dynamické pole" sheetId="11" r:id="rId11"/>
    <sheet name="10. Graficky" sheetId="12" r:id="rId12"/>
    <sheet name="11. A čo keď pribudnú králiky" sheetId="13" r:id="rId13"/>
    <sheet name="12. Bonus — Riešiteľ" sheetId="14" r:id="rId14"/>
    <sheet name="Prehľad metód" sheetId="15" r:id="rId15"/>
  </sheets>
  <definedNames>
    <definedName name="noh_kozy">Zadanie!$C$11</definedName>
    <definedName name="noh_sliepky">Zadanie!$C$10</definedName>
    <definedName name="noh_spolu">Zadanie!$C$5</definedName>
    <definedName name="zvierat_spolu">Zadanie!$C$4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5" l="1"/>
  <c r="B15" i="5"/>
  <c r="C9" i="12"/>
  <c r="D9" i="12"/>
  <c r="B10" i="12"/>
  <c r="C10" i="12"/>
  <c r="D10" i="12"/>
  <c r="B11" i="12"/>
  <c r="C11" i="12"/>
  <c r="D11" i="12"/>
  <c r="C8" i="11" a="1"/>
  <c r="C8" i="11" s="1"/>
  <c r="C9" i="11" s="1"/>
  <c r="D7" i="10" a="1"/>
  <c r="D7" i="10" s="1"/>
  <c r="C7" i="10" a="1"/>
  <c r="C7" i="10" s="1"/>
  <c r="B7" i="10" a="1"/>
  <c r="B7" i="10" s="1"/>
  <c r="C5" i="5"/>
  <c r="C6" i="5" s="1"/>
  <c r="C10" i="5" s="1"/>
  <c r="C11" i="5" s="1"/>
  <c r="C15" i="14"/>
  <c r="D15" i="14" s="1"/>
  <c r="C14" i="14"/>
  <c r="D14" i="14" s="1"/>
  <c r="H10" i="13"/>
  <c r="C12" i="13" s="1"/>
  <c r="C6" i="9"/>
  <c r="C7" i="9" s="1"/>
  <c r="F13" i="8"/>
  <c r="E13" i="8"/>
  <c r="D13" i="8"/>
  <c r="F12" i="8"/>
  <c r="E12" i="8"/>
  <c r="D12" i="8"/>
  <c r="F11" i="8"/>
  <c r="E11" i="8"/>
  <c r="D11" i="8"/>
  <c r="F10" i="8"/>
  <c r="E10" i="8"/>
  <c r="D10" i="8"/>
  <c r="D9" i="8"/>
  <c r="E9" i="8" s="1"/>
  <c r="F9" i="8" s="1"/>
  <c r="D8" i="8"/>
  <c r="E8" i="8" s="1"/>
  <c r="F8" i="8" s="1"/>
  <c r="C5" i="7"/>
  <c r="C10" i="7" s="1"/>
  <c r="C12" i="7" s="1"/>
  <c r="C13" i="7" s="1"/>
  <c r="C6" i="6"/>
  <c r="C7" i="6" s="1"/>
  <c r="C12" i="4"/>
  <c r="D28" i="4" s="1"/>
  <c r="B12" i="4"/>
  <c r="C28" i="4" s="1"/>
  <c r="F7" i="4"/>
  <c r="E13" i="4" s="1"/>
  <c r="D7" i="4"/>
  <c r="C13" i="4" s="1"/>
  <c r="B7" i="4"/>
  <c r="B13" i="4" s="1"/>
  <c r="C29" i="4" s="1"/>
  <c r="F6" i="4"/>
  <c r="E12" i="4" s="1"/>
  <c r="D34" i="4" s="1"/>
  <c r="B12" i="3"/>
  <c r="B11" i="3"/>
  <c r="C7" i="3"/>
  <c r="B7" i="3"/>
  <c r="C6" i="3"/>
  <c r="C11" i="3" s="1"/>
  <c r="C12" i="3" s="1"/>
  <c r="C14" i="3" s="1"/>
  <c r="C15" i="3" s="1"/>
  <c r="C29" i="2"/>
  <c r="E6" i="9"/>
  <c r="D7" i="3"/>
  <c r="H7" i="10"/>
  <c r="E10" i="7"/>
  <c r="E10" i="5"/>
  <c r="E7" i="9"/>
  <c r="E11" i="5"/>
  <c r="D6" i="3"/>
  <c r="E5" i="5"/>
  <c r="D17" i="4"/>
  <c r="H8" i="8"/>
  <c r="D11" i="3"/>
  <c r="E5" i="7"/>
  <c r="E6" i="6"/>
  <c r="D15" i="3"/>
  <c r="D14" i="3"/>
  <c r="E12" i="7"/>
  <c r="E7" i="6"/>
  <c r="E9" i="11"/>
  <c r="D38" i="4"/>
  <c r="H8" i="10"/>
  <c r="E6" i="5"/>
  <c r="D12" i="3"/>
  <c r="D37" i="4"/>
  <c r="E8" i="11"/>
  <c r="D31" i="4" l="1"/>
  <c r="C17" i="4" a="1"/>
  <c r="C17" i="4" s="1"/>
  <c r="D29" i="4"/>
  <c r="D32" i="4"/>
  <c r="D35" i="4"/>
  <c r="C32" i="4"/>
  <c r="C31" i="4"/>
  <c r="F31" i="4" s="1"/>
  <c r="C13" i="13"/>
  <c r="F28" i="4"/>
  <c r="C14" i="13"/>
  <c r="C10" i="13"/>
  <c r="C11" i="13"/>
  <c r="C35" i="4"/>
  <c r="C34" i="4"/>
  <c r="G7" i="10" a="1"/>
  <c r="G7" i="10" s="1"/>
  <c r="G8" i="10" s="1"/>
  <c r="H11" i="13"/>
  <c r="F34" i="4" l="1"/>
  <c r="C38" i="4" s="1"/>
  <c r="C37" i="4"/>
  <c r="B12" i="12"/>
  <c r="D14" i="13"/>
  <c r="E14" i="13" s="1"/>
  <c r="D13" i="13"/>
  <c r="E13" i="13" s="1"/>
  <c r="D12" i="13"/>
  <c r="E12" i="13" s="1"/>
  <c r="D11" i="13"/>
  <c r="E11" i="13" s="1"/>
  <c r="D10" i="13"/>
  <c r="E10" i="13" s="1"/>
  <c r="C12" i="12" l="1"/>
  <c r="B13" i="12"/>
  <c r="D12" i="12"/>
  <c r="D13" i="12" l="1"/>
  <c r="B14" i="12"/>
  <c r="C13" i="12"/>
  <c r="B15" i="12" l="1"/>
  <c r="D14" i="12"/>
  <c r="C14" i="12"/>
  <c r="B16" i="12" l="1"/>
  <c r="D15" i="12"/>
  <c r="C15" i="12"/>
  <c r="C16" i="12" l="1"/>
  <c r="D16" i="12"/>
  <c r="B17" i="12"/>
  <c r="B18" i="12" l="1"/>
  <c r="D17" i="12"/>
  <c r="C17" i="12"/>
  <c r="D18" i="12" l="1"/>
  <c r="B19" i="12"/>
  <c r="C18" i="12"/>
  <c r="D19" i="12" l="1"/>
  <c r="C19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<sst xmlns="http://schemas.openxmlformats.org/spreadsheetml/2006/main" count="294" uniqueCount="214">
  <si>
    <t>Vždy je viac možností</t>
  </si>
  <si>
    <t>Jedna úloha, desať možných postupov. Jeden je najrýchlejší, iný je zrozumiteľnejší pre Janku a ďalší viac vyhovuje Danke.</t>
  </si>
  <si>
    <t xml:space="preserve">Na vyriešenie konkrétneho problému stačí poznať jeden funkčný postup. Je však dobré vedieť, že neexistuje iba jeden správny spôsob. </t>
  </si>
  <si>
    <t>Každý postup má svoje výhody a už pri malej zmene zadania môže byť vhodnejšie úplne iné riešenie.</t>
  </si>
  <si>
    <t>Aj v Exceli teda platí: „Koľko jazykov vieš, toľkokrát si človekom.“ Čím viac postupov poznáš, tým ľahšie si vyberieš ten najvhodnejší pre danú situáciu.</t>
  </si>
  <si>
    <t>Čo je v súbore</t>
  </si>
  <si>
    <t>Hárky 1 až 10 sú desiatimi postupmi k tej istej úlohe.</t>
  </si>
  <si>
    <t>Hárok 11 je odbočka — čo sa zmení, keď sa úloha trochu skomplikuje. Hárok 12 je bonus nad rámec predmetu: zvládne aj zložitejšie zadanie, pri tomto jednoduchom však pôsobí zbytočne komplikovane.</t>
  </si>
  <si>
    <t>Posledný hárok je prehľad: čo vráti ktorý postup, keď riešenie neexistuje.</t>
  </si>
  <si>
    <t>Začnite na nasledujúcom hárku — je na ňom zadanie.</t>
  </si>
  <si>
    <t>Zadanie</t>
  </si>
  <si>
    <t>Na dvore žijú svorne kozy a sliepky.</t>
  </si>
  <si>
    <t>Spolu ich je</t>
  </si>
  <si>
    <t>premenná zvierat_spolu</t>
  </si>
  <si>
    <t>Spolu majú</t>
  </si>
  <si>
    <t>nôh</t>
  </si>
  <si>
    <t>premenná noh_spolu</t>
  </si>
  <si>
    <t>Koľko je kôz a koľko je sliepok?</t>
  </si>
  <si>
    <t>Počet nôh</t>
  </si>
  <si>
    <t>sliepka</t>
  </si>
  <si>
    <t>premenná noh_sliepky</t>
  </si>
  <si>
    <t>koza</t>
  </si>
  <si>
    <t>premenná noh_kozy</t>
  </si>
  <si>
    <t>Vstupy sú tie štyri čísla vyššie a majú svoje názvy: zvierat_spolu, noh_spolu, noh_kozy, noh_sliepky.</t>
  </si>
  <si>
    <t>Vďaka nim sa vzorce na ďalších hárkoch čítajú ako veta, nie ako zoznam adries.</t>
  </si>
  <si>
    <t>Existuje vôbec riešenie?</t>
  </si>
  <si>
    <t>Nôh musí byť aspoň toľko, ako keby boli všetky zvieratá sliepky, a najviac toľko, ako keby boli všetko kozy.</t>
  </si>
  <si>
    <t>A rozdiel oproti tej dolnej hranici musí byť deliteľný rozdielom nôh — inak by niektoré zviera vyšlo na polovicu.</t>
  </si>
  <si>
    <t>Keby mali obe zvieratá rovnako nôh, z počtu nôh sa nedá zistiť vôbec nič — a delilo by sa nulou. Preto to vzorec kontroluje ako prvé.</t>
  </si>
  <si>
    <t>Ako to funguje</t>
  </si>
  <si>
    <t>Vzorce sú vedľa výsledkov vypísané modrou — je to ten istý vzorec, len zobrazený funkciou FormulaText.</t>
  </si>
  <si>
    <t>Všetky ostatné hárky sa odvolávajú na tento hárok. Zmeňte tu ktorékoľvek číslo a vzorce sa prepočítajú samy.</t>
  </si>
  <si>
    <t>Dve výnimky: Hľadanie riešenia (hárok 7) a Riešiteľ (hárok 12) nie sú vzorce, ale nástroje. Po zmene zadania v nich ostane starý výsledok, kým ich nespustíte znova.</t>
  </si>
  <si>
    <t>Hárky 8 a 9 potrebujú Microsoft 365 alebo Excel 2021 — staršie verzie funkcie Sequence, Filter a XLookup nepoznajú. Riešiteľa treba najprv zapnúť: Súbor → Možnosti → Doplnky → Doplnky programu Excel → Riešiteľ.</t>
  </si>
  <si>
    <t>Skúška na koniec</t>
  </si>
  <si>
    <t>Keď si súbor prejdete, zmeňte tu počet nôh zo 298 na 299 a pozrite sa, čo urobí každá metóda.</t>
  </si>
  <si>
    <t>Jedna povie, že riešenie neexistuje. Iná pokojne vráti 49,5 kozy a nijako sa netvári, že je niečo zle.</t>
  </si>
  <si>
    <t>Ktorá odpoveď je použiteľná, nerozhodne Excel.</t>
  </si>
  <si>
    <t>Potom skúste 198 a 402 nôh. Obe sú párne, a riešenie aj tak neexistuje: raz by vyšlo záporné číslo kôz, raz viac kôz, než je zvierat.</t>
  </si>
  <si>
    <t>1. Matematika</t>
  </si>
  <si>
    <t>Sústava dvoch rovníc</t>
  </si>
  <si>
    <t>k = počet kôz, s = počet sliepok.</t>
  </si>
  <si>
    <t>k + s =</t>
  </si>
  <si>
    <t>Prvú rovnicu vynásobíme počtom nôh sliepky a odpočítame ju od druhej — sliepky sa vykrátia:</t>
  </si>
  <si>
    <t>kôz</t>
  </si>
  <si>
    <t>sliepok</t>
  </si>
  <si>
    <t>Klasika zo strednej školy. Funguje vždy a pre ľubovoľný počet rovníc — len ručnej práce pribúda.</t>
  </si>
  <si>
    <t>2. Matice</t>
  </si>
  <si>
    <t>Tá istá sústava, zapísaná ako matica</t>
  </si>
  <si>
    <t>Napíšme obe rovnice pod seba tak, aby boli koeficienty presne nad sebou:</t>
  </si>
  <si>
    <t>· k +</t>
  </si>
  <si>
    <t>· s =</t>
  </si>
  <si>
    <t>Čísla pred k tvoria prvý stĺpec matice A, čísla pred s druhý. Pravé strany sú vektor b. Nič iné v tom nie je.</t>
  </si>
  <si>
    <t>Matica A</t>
  </si>
  <si>
    <t>Vektor b</t>
  </si>
  <si>
    <t>Riešenie je súčin inverznej matice a vektora pravých strán:</t>
  </si>
  <si>
    <t>Pre dve rovnice je to kanón na vrabce. Pri desiatich či sto rovniciach je to jediný rozumný zápis: vzorec ostane rovnako krátky, mení sa len veľkosť matice — preto sa to na matematike učí.</t>
  </si>
  <si>
    <t>MInverse ani MMult v tomto predmete nepotrebujete; sú medzi tým, čo sa neučíme. Vedieť, že existujú, sa ale oplatí.</t>
  </si>
  <si>
    <t>Podmienka: matica musí byť štvorcová a musí k nej existovať inverzná.</t>
  </si>
  <si>
    <t>Cramerovo pravidlo</t>
  </si>
  <si>
    <t>Ten istý výsledok bez inverznej matice: počítajú sa tri determinanty — matice A a dvoch matíc, v ktorých je raz prvý a raz druhý stĺpec nahradený pravými stranami.</t>
  </si>
  <si>
    <t>matica</t>
  </si>
  <si>
    <t>determinant</t>
  </si>
  <si>
    <t>A</t>
  </si>
  <si>
    <t>A(k)</t>
  </si>
  <si>
    <t>A(s)</t>
  </si>
  <si>
    <t>Determinant matice A nesmie byť nula. Nula znamená, že riešenie buď neexistuje, alebo ich je nekonečne veľa — presne vtedy zlyhá aj inverzná matica.</t>
  </si>
  <si>
    <t>3. Falošný predpoklad</t>
  </si>
  <si>
    <t>Ostáva teda</t>
  </si>
  <si>
    <t>nôh navyše</t>
  </si>
  <si>
    <t>Rovnaký výsledok ako z rovníc, ale bez rovníc. Dá sa to urobiť z hlavy po ceste na zastávku.</t>
  </si>
  <si>
    <t>Postup je všeobecnejší, než sa zdá: predpokladajte niečo, o čom viete, že to nie je pravda, pozrite sa, o koľko to nesedí, a z toho rozdielu dopočítajte správnu odpoveď. Odtiaľ ten názov.</t>
  </si>
  <si>
    <t>4. Jeden vzorec</t>
  </si>
  <si>
    <t>To isté, stlačené do jednej bunky</t>
  </si>
  <si>
    <t>Keď si predchádzajúcu úvahu zapíšete, vyjde z nej jediný vzorec.</t>
  </si>
  <si>
    <t>Vďaka názvom sa ten vzorec dá prečítať nahlas: nohy spolu mínus nohy sliepky krát počet zvierat, delené rozdielom nôh.</t>
  </si>
  <si>
    <t>Keby tam boli adresy, bolo by to =(C5-C10*C4)/(C11-C10) a nikto by nevedel, čo je čo.</t>
  </si>
  <si>
    <t>Toto je najkratšie riešenie v celom súbore. Stálo pol strany rozmýšľania a ušetrilo celú tabuľku možností, ktorá je ďalej v súbore.</t>
  </si>
  <si>
    <t>5. Vážený priemer</t>
  </si>
  <si>
    <t>Koľko nôh pripadá na jedno zviera?</t>
  </si>
  <si>
    <t>Nôh na jedno zviera</t>
  </si>
  <si>
    <t>Keby boli všetko sliepky, vyšli by 2. Keby všetko kozy, vyšli by 4.</t>
  </si>
  <si>
    <t>Podiel kôz</t>
  </si>
  <si>
    <t>Je to tá istá úvaha ako pri priemernej predajnej cene: priemer neleží v strede, ale tam, kam ho potiahne to, čoho je viac. Kto to má v rukách pri cenách, má to aj pri nohách.</t>
  </si>
  <si>
    <t>6. Ručné približovanie</t>
  </si>
  <si>
    <t>Skúste, pozrite sa, opravte</t>
  </si>
  <si>
    <t>Tipnete si počet kôz, dopočítate nohy a podľa toho, či ich je veľa alebo málo, tip opravíte.</t>
  </si>
  <si>
    <t>Keď nôh vyjde veľa, kôz je priveľa; keď málo, primálo. Ďalší tip dajte doprostred medzi posledné „veľa“ a posledné „málo“ — interval sa zakaždým zmenší na polovicu.</t>
  </si>
  <si>
    <t>Pokus</t>
  </si>
  <si>
    <t>hodnotenie</t>
  </si>
  <si>
    <t>Prvé dva pokusy sú vyplnené: 50 kôz dá veľa nôh, 40 kôz málo. Riešenie je teda medzi nimi — skúste 45.</t>
  </si>
  <si>
    <t>Hľadanie riešenia na ďalšom hárku robí v princípe to isté: samo opravuje odhad podľa toho, čo vyšlo, len namiesto vás a stokrát rýchlejšie. Kto si to raz urobí ručne, vie, čo sa tam deje.</t>
  </si>
  <si>
    <t>Postup má aj svoje meno: bisekcia, čiže polenie intervalu. Používa sa všade, kde sa v rozsahu hľadá hodnota a vieme povedať, či sme nad ňou alebo pod ňou — nielen v Exceli.</t>
  </si>
  <si>
    <t>7. Hľadanie riešenia</t>
  </si>
  <si>
    <t>To isté približovanie, ale automaticky</t>
  </si>
  <si>
    <t>to je</t>
  </si>
  <si>
    <t>Postup</t>
  </si>
  <si>
    <t>1) Údaje → Analýza hypotéz → Hľadanie riešenia.</t>
  </si>
  <si>
    <t>2) Nastaviť bunku: C7. Na hodnotu: počet nôh zo zadania. Zmenou bunky: C5.</t>
  </si>
  <si>
    <t>3) OK.</t>
  </si>
  <si>
    <t>Všimnite si, že hľadá jedinú neznámu. Počet sliepok nie je druhá neznáma — je dopočítaný z počtu kôz. Keby ste chceli hľadať obe naraz, tento nástroj nestačí; na to je Riešiteľ na hárku 12.</t>
  </si>
  <si>
    <t>Pozor: po zmene zadania sa výsledok sám neprepočíta — Hľadanie riešenia treba spustiť znova. Na rozdiel od vzorcov to nie je živý výpočet.</t>
  </si>
  <si>
    <t>8. Všetky možnosti</t>
  </si>
  <si>
    <t>Vypíšeme si ich všetky a nájdeme tú správnu</t>
  </si>
  <si>
    <t>Kôz môže byť od nuly až po počet všetkých zvierat. Prvý stĺpec vyrobí SEQUENCE, ostatné sa dopočítajú z neho — všetky tri sú jeden vzorec, nie stĺpec plný kópií.</t>
  </si>
  <si>
    <t>Riadok, v ktorom počet nôh sedí, sa zvýrazní sám — podmieneným formátovaním s pravidlom =$D7=noh_spolu. Podmienené formátovanie preberáme v 9. týždni.</t>
  </si>
  <si>
    <t>Nájdené vzorcom</t>
  </si>
  <si>
    <t>Hľadať ten správny riadok očami je zlý nápad. Na nájdenie riadku je XLookup.</t>
  </si>
  <si>
    <t>Keď v zadaní zmeníte počet nôh na 299, XLookup vráti #N/A — a to je správna odpoveď. Štvrtým argumentom sa dá to hlásenie nahradiť vlastným textom, napríklad „také riešenie neexistuje“.</t>
  </si>
  <si>
    <t>Oblasť, na ktorú podmienené formátovanie platí, je v súbore napevno (B7:D1007). Sama sa nerozšíri — pri oveľa väčšom počte zvierat by sa musela nastaviť ručne.</t>
  </si>
  <si>
    <t>9. Dynamické pole</t>
  </si>
  <si>
    <t>Tá istá tabuľka, ale bez tabuľky</t>
  </si>
  <si>
    <t>Predchádzajúci hárok potreboval na to isté celú tabuľku všetkých možností.</t>
  </si>
  <si>
    <t>FILTER urobí to isté v jedinej bunke: zo všetkých možností nechá tie, pri ktorých počet nôh sedí.</t>
  </si>
  <si>
    <t>Vpravo je ten istý vzorec vypísaný funkciou FormulaText — je to obsah bunky C8, nie jej výsledok.</t>
  </si>
  <si>
    <t>SEQUENCE vyrobí čísla 0 až 100, výraz za čiarkou z nich urobí zoznam áno/nie a FILTER nechá len tie s „áno“.</t>
  </si>
  <si>
    <t>Výsledok sa „rozleje“ sám — netreba ho nikam kopírovať.</t>
  </si>
  <si>
    <t>Keď riešenie neexistuje (skúste 299 nôh), FILTER vráti #KALKULÁCIA! — poctivú odpoveď namiesto vymysleného čísla.</t>
  </si>
  <si>
    <t>FILTER vie namiesto chyby vrátiť aj vlastnú odpoveď — tretím argumentom, napríklad „riešenie neexistuje“.</t>
  </si>
  <si>
    <t>10. Graficky</t>
  </si>
  <si>
    <t>Riešenie je priesečník dvoch priamok</t>
  </si>
  <si>
    <t>Prvá rovnica: počet kôz + počet sliepok = počet zvierat.</t>
  </si>
  <si>
    <t>Druhá rovnica: nohy všetkých kôz + nohy všetkých sliepok = počet nôh.</t>
  </si>
  <si>
    <t>Z každej z nich vyjadríme počet sliepok. Vyjdú dve priamky — nakreslíme ich a pozrieme sa, kde sa stretnú.</t>
  </si>
  <si>
    <t>sliepok z 1. rovnice</t>
  </si>
  <si>
    <t>sliepok z 2. rovnice</t>
  </si>
  <si>
    <t>Urobte si graf</t>
  </si>
  <si>
    <t>Označte oblasť B8:D19, vložte bodový graf s rovnými spojnicami (XY) a pozrite sa, kde sa čiary pretínajú.</t>
  </si>
  <si>
    <t>Presné číslo z grafu neodčítate — a nie je to jeho úloha. Graf ukáže, že priamky sa pretínajú práve raz a približne kde.</t>
  </si>
  <si>
    <t>Priesečník je ale riešenie v reálnych číslach, nie nutne v zvieratách: pri 299 nohách sa priamky stretnú v bode 49,5 a 50,5.</t>
  </si>
  <si>
    <t>Keby boli priamky rôzne rovnobežné, riešenie by nebolo žiadne; keby splynuli, bolo by ich nekonečne veľa. Aj to je na grafe vidieť na prvý pohľad.</t>
  </si>
  <si>
    <t>Na nakreslenie priamky by stačili dva body. Jedenásť riadkov je tu preto, aby bolo na grafe vidieť, že body naozaj ležia na priamke, a aby sa dal priesečník odhadnúť aj okom.</t>
  </si>
  <si>
    <t>Krok v prvom stĺpci je desatina z počtu zvierat, nie pevné číslo — tabuľka teda pokrýva celý rozsah aj po zmene zadania.</t>
  </si>
  <si>
    <t>11. A čo keď pribudnú králiky?</t>
  </si>
  <si>
    <t>Tá istá úloha, tri zvieratá</t>
  </si>
  <si>
    <t>Na dvore sú kozy, sliepky a králiky. Spolu 100 zvierat a 298 nôh. Koľko je ktorých?</t>
  </si>
  <si>
    <t>Králik má štyri nohy — rovnako ako koza. Nohy teda o tom, či ide o kozu alebo králika, nepovedia nič.</t>
  </si>
  <si>
    <t>Vieme len, koľko je štvornohých zvierat dokopy a koľko sliepok — vidno to v pomocných bunkách vpravo. Ako sa tie štvornohé rozdelia medzi kozy a králiky, z nôh nezistí nikto.</t>
  </si>
  <si>
    <t>králikov</t>
  </si>
  <si>
    <t>štvornohých spolu</t>
  </si>
  <si>
    <t>Všetkých päť riadkov je správnych — a rovnako správne sú aj všetky ostatné rozdelenia.</t>
  </si>
  <si>
    <t>Čo to urobí s jednotlivými metódami</t>
  </si>
  <si>
    <t>Väčšina postupov nezlyhá: Matematika, Falošný predpoklad, Jeden vzorec, Vážený priemer, Ručné približovanie, Hľadanie riešenia aj Graficky vrátia výsledok.</t>
  </si>
  <si>
    <t>Len odpovedia na menej, než sme sa pýtali: povedia, koľko je štvornohých zvierat a koľko sliepok. Rozdeliť ich na kozy a králiky sa z nôh nedá.</t>
  </si>
  <si>
    <t>Tabuľka všetkých možností stačí v jednom stĺpci: kozy od nuly po počet štvornohých, králiky sa dopočítajú ako zvyšok.</t>
  </si>
  <si>
    <t>Matice: opísať všetky riešenia sa maticovo dá, ale cez inverznú maticu nie — tá potrebuje štvorcovú maticu a tu sú dve rovnice a tri neznáme.</t>
  </si>
  <si>
    <t>V tom je ten rozdiel: číslo vyrátať sa dá, odpovedať na pôvodnú otázku nie. Všimne si to iba ten, kto vie, na čo sa pýtal.</t>
  </si>
  <si>
    <t>Keď pribudne podmienka</t>
  </si>
  <si>
    <t>Doplňme zadanie: kôz je dvakrát toľko ako králikov. Riešenie je jediné, lenže nevyjde v celých zvieratách.</t>
  </si>
  <si>
    <t>Keď podmienku zmeníme na „kôz je o jednu viac ako dvojnásobok králikov“, vyjde 33 kôz, 16 králikov a 51 sliepok — jediné aj celé.</t>
  </si>
  <si>
    <t>Excel to neposúdi sám. Posúdi to až vtedy, keď mu povieme, že zvieratá musia byť celé — pozrite si hárok 12.</t>
  </si>
  <si>
    <t>Pointa celého súboru: metódu nevyberáte podľa toho, ktorá je krajšia, ale podľa toho, čo zadanie potrebuje. A prvá otázka nie je „ako to vypočítam“, ale „dá sa to z týchto údajov vôbec zistiť“.</t>
  </si>
  <si>
    <t>12. Bonus: Riešiteľ (Solver)</t>
  </si>
  <si>
    <t>Toto sa v predmete neučí. Je to na ukážku, že za hranicou toho, čo preberáme, sa nič nekončí.</t>
  </si>
  <si>
    <t>Čím sa líši od Hľadania riešenia</t>
  </si>
  <si>
    <t>Hľadanie riešenia mení jednu bunku a trafí jednu hodnotu. Riešiteľ mení viac buniek naraz a vie k tomu pridať podmienky —</t>
  </si>
  <si>
    <t>napríklad že výsledok musí byť nezáporné celé číslo. Preto zvládne aj úlohu s králikmi, keď sa doplní tretia podmienka.</t>
  </si>
  <si>
    <t>Model</t>
  </si>
  <si>
    <t>zvierat spolu</t>
  </si>
  <si>
    <t>nôh spolu</t>
  </si>
  <si>
    <t>1) Ak v karte Údaje Riešiteľa nevidíte: Súbor → Možnosti → Doplnky → Spravovať doplnky programu Excel → Prejsť → zaškrtnúť Riešiteľ.</t>
  </si>
  <si>
    <t>2) Údaje → Riešiteľ. Nastaviť cieľ: C15, Hodnota: počet nôh zo zadania.</t>
  </si>
  <si>
    <t>3) Zmenou premenných buniek: C11:C12.</t>
  </si>
  <si>
    <t>4) Podmienky: C14 = počet zvierat zo zadania, C11 ≥ 0, C12 ≥ 0, C11:C12 = celé číslo.</t>
  </si>
  <si>
    <t>5) Metóda riešenia: Simplex LP — model je lineárny. Potom Riešiť.</t>
  </si>
  <si>
    <t>Celé čísla mali aj hárky 8 a 9 — tam vyplývajú z toho, že SEQUENCE vyrába iba celé počty. Rozdiel je, že Riešiteľovi sa celočíselnosť zadáva výslovne ako podmienka.</t>
  </si>
  <si>
    <t>Vďaka nej pri 299 nohách rovno povie, že riešenie neexistuje, namiesto toho, aby ponúkol pol kozy. A rovnako ako Hľadanie riešenia: po zmene zadania ho treba spustiť znova.</t>
  </si>
  <si>
    <t>Prehľad metód</t>
  </si>
  <si>
    <t>Čo vráti ktorý postup, keď riešenie neexistuje</t>
  </si>
  <si>
    <t>Zvieratá sú stále 100. Mení sa len počet nôh: 298 (riešenie existuje), 299 (nepárny rozdiel), 198 (primálo nôh) a 402 (priveľa nôh).</t>
  </si>
  <si>
    <t>Tabuľka je napísaná, nie vypočítaná — štyri zadania sa nedajú mať v súbore naraz a Hľadanie riešenia ani Riešiteľ sa sami nespustia.</t>
  </si>
  <si>
    <t>Preto si to overte: prepíšte nohy na hárku Zadanie a porovnajte, či to sedí.</t>
  </si>
  <si>
    <t>postup</t>
  </si>
  <si>
    <t>298</t>
  </si>
  <si>
    <t>299</t>
  </si>
  <si>
    <t>198</t>
  </si>
  <si>
    <t>402</t>
  </si>
  <si>
    <t>poznámka</t>
  </si>
  <si>
    <t>49</t>
  </si>
  <si>
    <t>49,5</t>
  </si>
  <si>
    <t>−1</t>
  </si>
  <si>
    <t>101</t>
  </si>
  <si>
    <t>Počíta poctivo. Nemá ako vedieť, že koza sa nedá rozdeliť na polovicu.</t>
  </si>
  <si>
    <t>To isté číslo. MInverse zlyhá až vtedy, keď je determinant nula.</t>
  </si>
  <si>
    <t>Tá istá aritmetika, len inak vysvetlená.</t>
  </si>
  <si>
    <t>Tá istá aritmetika stlačená do jednej bunky.</t>
  </si>
  <si>
    <t>Podiel kôz vyjde 0,495 — v intervale je, ale celé zvieratá z neho nevyjdú. −0,01 a 1,01 sú už mimo intervalu 0 až 1.</t>
  </si>
  <si>
    <t>nikdy „sedí“</t>
  </si>
  <si>
    <t>stále „veľa“</t>
  </si>
  <si>
    <t>stále „málo“</t>
  </si>
  <si>
    <t>Jediný postup, pri ktorom to vidíte na vlastné oči už počas počítania.</t>
  </si>
  <si>
    <t>Hľadá reálne číslo, nie počet zvierat. Po zmene zadania ho treba spustiť znova.</t>
  </si>
  <si>
    <t>#N/A</t>
  </si>
  <si>
    <t>XLookup v zozname možností nič nenájde — a to je správna odpoveď.</t>
  </si>
  <si>
    <t>#KALKULÁCIA!</t>
  </si>
  <si>
    <t>Filter nemá čo prepustiť. Tretím argumentom sa chyba dá nahradiť vlastným textom.</t>
  </si>
  <si>
    <t>Pri 198 a 402 padne priesečník mimo nakreslenej časti — na grafe ho ani nevidno.</t>
  </si>
  <si>
    <t>12. Riešiteľ</t>
  </si>
  <si>
    <t>nenašiel</t>
  </si>
  <si>
    <t>Podmienka „celé nezáporné číslo“ mu nedovolí nič vymyslieť. Treba ho spustiť znova.</t>
  </si>
  <si>
    <t>Zadanie: existuje riešenie?</t>
  </si>
  <si>
    <t>áno</t>
  </si>
  <si>
    <t>nie</t>
  </si>
  <si>
    <t>Jedna bunka, ktorá to povie dopredu — skôr, než sa pozriete na výsledok.</t>
  </si>
  <si>
    <t>Čo si z toho odniesť</t>
  </si>
  <si>
    <t>Postupy 1 až 5, 7 a 10 sú aritmetika. Aritmetika vždy vráti číslo — o kozách nevie nič.</t>
  </si>
  <si>
    <t>Postupy 8, 9 a 12 pracujú so zoznamom možností alebo s podmienkami, preto vedia povedať „také riešenie tu nie je“.</t>
  </si>
  <si>
    <t>Ani jeden z nich nie je lepší. Len treba vedieť, ktorý z nich odpovedá na otázku, ktorú naozaj kladiete.</t>
  </si>
  <si>
    <t>Číslo, ktoré vyšlo, ešte nie je odpoveď. Odpoveď je až to, čo s ním urobíte vy.</t>
  </si>
  <si>
    <t>Políčko nižšie vopred povie, či riešenie vôbec existuje.</t>
  </si>
  <si>
    <t>verzia 25.9.2026</t>
  </si>
  <si>
    <t>Všetky zvieratá by mali dokopy</t>
  </si>
  <si>
    <t>Ak by aj kozy mali toľko nôh ako sliepky:</t>
  </si>
  <si>
    <t>Naša hodnota leží medzi nimi (skoro v strede) — a to, kde presne leží, je podiel kôz.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</si>
</sst>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3" x14ac:knownFonts="1">
    <font>
      <sz val="11"/>
      <color theme="1"/>
      <name val="Calibri"/>
      <family val="2"/>
      <scheme val="minor"/>
    </font>
    <font>
      <i/>
      <sz val="10"/>
      <color rgb="FF666666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1F5FA8"/>
      <name val="Consolas"/>
      <family val="3"/>
      <charset val="238"/>
    </font>
    <font>
      <i/>
      <sz val="10"/>
      <color rgb="FF666666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rgb="FF666666"/>
      <name val="Arial"/>
      <family val="2"/>
      <charset val="238"/>
    </font>
    <font>
      <b/>
      <sz val="14"/>
      <name val="Arial"/>
      <family val="2"/>
      <charset val="238"/>
    </font>
    <font>
      <sz val="10"/>
      <color rgb="FF1F5FA8"/>
      <name val="Consolas"/>
      <family val="3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00"/>
      </patternFill>
    </fill>
    <fill>
      <patternFill patternType="solid">
        <fgColor rgb="FFE2EFDA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/>
    <xf numFmtId="0" fontId="3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8" fillId="4" borderId="2" xfId="0" applyFont="1" applyFill="1" applyBorder="1" applyAlignment="1">
      <alignment horizontal="center"/>
    </xf>
    <xf numFmtId="0" fontId="10" fillId="0" borderId="0" xfId="0" applyFont="1"/>
    <xf numFmtId="0" fontId="8" fillId="0" borderId="2" xfId="0" applyFont="1" applyBorder="1" applyAlignment="1">
      <alignment horizontal="center"/>
    </xf>
    <xf numFmtId="0" fontId="11" fillId="0" borderId="0" xfId="0" applyFont="1"/>
    <xf numFmtId="0" fontId="8" fillId="0" borderId="3" xfId="0" applyFont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12" fillId="0" borderId="0" xfId="0" applyFont="1"/>
    <xf numFmtId="0" fontId="9" fillId="3" borderId="3" xfId="0" applyFont="1" applyFill="1" applyBorder="1"/>
    <xf numFmtId="0" fontId="9" fillId="3" borderId="3" xfId="0" applyFont="1" applyFill="1" applyBorder="1" applyAlignment="1">
      <alignment horizontal="center"/>
    </xf>
    <xf numFmtId="0" fontId="8" fillId="0" borderId="3" xfId="0" applyFont="1" applyBorder="1"/>
    <xf numFmtId="0" fontId="8" fillId="4" borderId="3" xfId="0" applyFont="1" applyFill="1" applyBorder="1"/>
    <xf numFmtId="1" fontId="8" fillId="4" borderId="3" xfId="0" applyNumberFormat="1" applyFont="1" applyFill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7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" fontId="0" fillId="0" borderId="0" xfId="0" applyNumberFormat="1" applyAlignment="1">
      <alignment vertical="center"/>
    </xf>
    <xf numFmtId="1" fontId="8" fillId="0" borderId="4" xfId="0" applyNumberFormat="1" applyFont="1" applyBorder="1" applyAlignment="1">
      <alignment horizontal="center" vertical="center"/>
    </xf>
    <xf numFmtId="1" fontId="0" fillId="0" borderId="5" xfId="0" applyNumberFormat="1" applyBorder="1" applyAlignment="1">
      <alignment vertical="center"/>
    </xf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'10. Graficky'!$C$8</c:f>
              <c:strCache>
                <c:ptCount val="1"/>
                <c:pt idx="0">
                  <c:v>sliepok z 1. rovnice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'10. Graficky'!$B$9:$B$19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'10. Graficky'!$C$9:$C$19</c:f>
              <c:numCache>
                <c:formatCode>General</c:formatCode>
                <c:ptCount val="11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60</c:v>
                </c:pt>
                <c:pt idx="5">
                  <c:v>50</c:v>
                </c:pt>
                <c:pt idx="6">
                  <c:v>40</c:v>
                </c:pt>
                <c:pt idx="7">
                  <c:v>30</c:v>
                </c:pt>
                <c:pt idx="8">
                  <c:v>20</c:v>
                </c:pt>
                <c:pt idx="9">
                  <c:v>10</c:v>
                </c:pt>
                <c:pt idx="1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51-4792-8952-E9F6207BC85E}"/>
            </c:ext>
          </c:extLst>
        </c:ser>
        <c:ser>
          <c:idx val="1"/>
          <c:order val="1"/>
          <c:tx>
            <c:strRef>
              <c:f>'10. Graficky'!$D$8</c:f>
              <c:strCache>
                <c:ptCount val="1"/>
                <c:pt idx="0">
                  <c:v>sliepok z 2. rovnice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'10. Graficky'!$B$9:$B$19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'10. Graficky'!$D$9:$D$19</c:f>
              <c:numCache>
                <c:formatCode>General</c:formatCode>
                <c:ptCount val="11"/>
                <c:pt idx="0">
                  <c:v>149</c:v>
                </c:pt>
                <c:pt idx="1">
                  <c:v>129</c:v>
                </c:pt>
                <c:pt idx="2">
                  <c:v>109</c:v>
                </c:pt>
                <c:pt idx="3">
                  <c:v>89</c:v>
                </c:pt>
                <c:pt idx="4">
                  <c:v>69</c:v>
                </c:pt>
                <c:pt idx="5">
                  <c:v>49</c:v>
                </c:pt>
                <c:pt idx="6">
                  <c:v>29</c:v>
                </c:pt>
                <c:pt idx="7">
                  <c:v>9</c:v>
                </c:pt>
                <c:pt idx="8">
                  <c:v>-11</c:v>
                </c:pt>
                <c:pt idx="9">
                  <c:v>-31</c:v>
                </c:pt>
                <c:pt idx="10">
                  <c:v>-51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F51-4792-8952-E9F6207BC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2496248"/>
        <c:axId val="712496608"/>
      </c:scatterChart>
      <c:valAx>
        <c:axId val="712496248"/>
        <c:scaling>
          <c:orientation val="minMax"/>
          <c:max val="70"/>
          <c:min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12496608"/>
        <c:crosses val="autoZero"/>
        <c:crossBetween val="midCat"/>
        <c:majorUnit val="5"/>
      </c:valAx>
      <c:valAx>
        <c:axId val="71249660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124962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174624</xdr:colOff>
      <xdr:row>0</xdr:row>
      <xdr:rowOff>95250</xdr:rowOff>
    </xdr:from>
    <xdr:to>
      <xdr:col>22</xdr:col>
      <xdr:colOff>139699</xdr:colOff>
      <xdr:row>25</xdr:row>
      <xdr:rowOff>44450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56A48D-ED58-6919-94DD-395B3A9F71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7"/>
  <sheetViews>
    <sheetView showGridLines="0" tabSelected="1" workbookViewId="0"/>
  </sheetViews>
  <sheetFormatPr defaultRowHeight="14.5" x14ac:dyDescent="0.35"/>
  <cols>
    <col min="1" max="1" width="3" customWidth="1"/>
    <col min="2" max="2" width="154.6328125" customWidth="1"/>
  </cols>
  <sheetData>
    <row r="1" spans="2:2" x14ac:dyDescent="0.35">
      <c r="B1" s="1" t="s">
        <v>210</v>
      </c>
    </row>
    <row r="2" spans="2:2" ht="18" customHeight="1" x14ac:dyDescent="0.4">
      <c r="B2" s="23" t="s">
        <v>0</v>
      </c>
    </row>
    <row r="4" spans="2:2" x14ac:dyDescent="0.35">
      <c r="B4" s="18" t="s">
        <v>1</v>
      </c>
    </row>
    <row r="5" spans="2:2" x14ac:dyDescent="0.35">
      <c r="B5" s="3"/>
    </row>
    <row r="6" spans="2:2" x14ac:dyDescent="0.35">
      <c r="B6" s="18" t="s">
        <v>2</v>
      </c>
    </row>
    <row r="7" spans="2:2" x14ac:dyDescent="0.35">
      <c r="B7" s="18" t="s">
        <v>3</v>
      </c>
    </row>
    <row r="8" spans="2:2" x14ac:dyDescent="0.35">
      <c r="B8" s="3"/>
    </row>
    <row r="9" spans="2:2" x14ac:dyDescent="0.35">
      <c r="B9" s="18" t="s">
        <v>4</v>
      </c>
    </row>
    <row r="10" spans="2:2" x14ac:dyDescent="0.35">
      <c r="B10" s="3"/>
    </row>
    <row r="11" spans="2:2" x14ac:dyDescent="0.35">
      <c r="B11" s="19" t="s">
        <v>5</v>
      </c>
    </row>
    <row r="12" spans="2:2" x14ac:dyDescent="0.35">
      <c r="B12" s="18" t="s">
        <v>6</v>
      </c>
    </row>
    <row r="13" spans="2:2" x14ac:dyDescent="0.35">
      <c r="B13" s="18" t="s">
        <v>7</v>
      </c>
    </row>
    <row r="14" spans="2:2" x14ac:dyDescent="0.35">
      <c r="B14" s="18" t="s">
        <v>8</v>
      </c>
    </row>
    <row r="15" spans="2:2" x14ac:dyDescent="0.35">
      <c r="B15" s="4"/>
    </row>
    <row r="16" spans="2:2" x14ac:dyDescent="0.35">
      <c r="B16" s="18" t="s">
        <v>9</v>
      </c>
    </row>
    <row r="17" spans="2:2" x14ac:dyDescent="0.35">
      <c r="B17" s="18"/>
    </row>
    <row r="18" spans="2:2" x14ac:dyDescent="0.35">
      <c r="B18" s="18"/>
    </row>
    <row r="19" spans="2:2" x14ac:dyDescent="0.35">
      <c r="B19" s="18"/>
    </row>
    <row r="20" spans="2:2" x14ac:dyDescent="0.35">
      <c r="B20" s="21"/>
    </row>
    <row r="22" spans="2:2" x14ac:dyDescent="0.35">
      <c r="B22" s="19"/>
    </row>
    <row r="23" spans="2:2" x14ac:dyDescent="0.35">
      <c r="B23" s="18"/>
    </row>
    <row r="24" spans="2:2" x14ac:dyDescent="0.35">
      <c r="B24" s="18"/>
    </row>
    <row r="25" spans="2:2" x14ac:dyDescent="0.35">
      <c r="B25" s="18"/>
    </row>
    <row r="26" spans="2:2" x14ac:dyDescent="0.35">
      <c r="B26" s="18"/>
    </row>
    <row r="27" spans="2:2" x14ac:dyDescent="0.35">
      <c r="B27" s="18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2"/>
  <sheetViews>
    <sheetView showGridLines="0" workbookViewId="0">
      <selection activeCell="B2" sqref="B2"/>
    </sheetView>
  </sheetViews>
  <sheetFormatPr defaultRowHeight="14.5" x14ac:dyDescent="0.35"/>
  <cols>
    <col min="1" max="1" width="3" customWidth="1"/>
    <col min="2" max="2" width="26" customWidth="1"/>
    <col min="3" max="3" width="12" customWidth="1"/>
    <col min="4" max="4" width="5.08984375" customWidth="1"/>
    <col min="5" max="5" width="22" customWidth="1"/>
  </cols>
  <sheetData>
    <row r="1" spans="2:5" ht="18" customHeight="1" x14ac:dyDescent="0.4">
      <c r="B1" s="2" t="s">
        <v>10</v>
      </c>
    </row>
    <row r="3" spans="2:5" x14ac:dyDescent="0.35">
      <c r="B3" s="4" t="s">
        <v>11</v>
      </c>
    </row>
    <row r="4" spans="2:5" x14ac:dyDescent="0.35">
      <c r="B4" s="16" t="s">
        <v>12</v>
      </c>
      <c r="C4" s="5">
        <v>100</v>
      </c>
      <c r="E4" s="17" t="s">
        <v>13</v>
      </c>
    </row>
    <row r="5" spans="2:5" x14ac:dyDescent="0.35">
      <c r="B5" s="3" t="s">
        <v>14</v>
      </c>
      <c r="C5" s="5">
        <v>298</v>
      </c>
      <c r="D5" s="16" t="s">
        <v>15</v>
      </c>
      <c r="E5" s="17" t="s">
        <v>16</v>
      </c>
    </row>
    <row r="7" spans="2:5" x14ac:dyDescent="0.35">
      <c r="B7" s="4" t="s">
        <v>17</v>
      </c>
    </row>
    <row r="9" spans="2:5" x14ac:dyDescent="0.35">
      <c r="B9" s="6" t="s">
        <v>18</v>
      </c>
      <c r="C9" s="7"/>
    </row>
    <row r="10" spans="2:5" x14ac:dyDescent="0.35">
      <c r="B10" s="8" t="s">
        <v>19</v>
      </c>
      <c r="C10" s="5">
        <v>2</v>
      </c>
      <c r="E10" s="17" t="s">
        <v>20</v>
      </c>
    </row>
    <row r="11" spans="2:5" x14ac:dyDescent="0.35">
      <c r="B11" s="8" t="s">
        <v>21</v>
      </c>
      <c r="C11" s="5">
        <v>4</v>
      </c>
      <c r="E11" s="17" t="s">
        <v>22</v>
      </c>
    </row>
    <row r="13" spans="2:5" x14ac:dyDescent="0.35">
      <c r="B13" s="1" t="s">
        <v>23</v>
      </c>
    </row>
    <row r="14" spans="2:5" x14ac:dyDescent="0.35">
      <c r="B14" s="1" t="s">
        <v>24</v>
      </c>
    </row>
    <row r="16" spans="2:5" x14ac:dyDescent="0.35">
      <c r="B16" s="19" t="s">
        <v>29</v>
      </c>
    </row>
    <row r="17" spans="2:3" x14ac:dyDescent="0.35">
      <c r="B17" s="18" t="s">
        <v>30</v>
      </c>
    </row>
    <row r="18" spans="2:3" x14ac:dyDescent="0.35">
      <c r="B18" s="18" t="s">
        <v>31</v>
      </c>
    </row>
    <row r="19" spans="2:3" x14ac:dyDescent="0.35">
      <c r="B19" s="18" t="s">
        <v>32</v>
      </c>
    </row>
    <row r="20" spans="2:3" x14ac:dyDescent="0.35">
      <c r="B20" s="21" t="s">
        <v>33</v>
      </c>
    </row>
    <row r="22" spans="2:3" x14ac:dyDescent="0.35">
      <c r="B22" s="19" t="s">
        <v>34</v>
      </c>
    </row>
    <row r="23" spans="2:3" x14ac:dyDescent="0.35">
      <c r="B23" s="18" t="s">
        <v>35</v>
      </c>
    </row>
    <row r="24" spans="2:3" x14ac:dyDescent="0.35">
      <c r="B24" s="18" t="s">
        <v>36</v>
      </c>
    </row>
    <row r="25" spans="2:3" x14ac:dyDescent="0.35">
      <c r="B25" s="18" t="s">
        <v>37</v>
      </c>
    </row>
    <row r="26" spans="2:3" x14ac:dyDescent="0.35">
      <c r="B26" s="18" t="s">
        <v>38</v>
      </c>
    </row>
    <row r="27" spans="2:3" x14ac:dyDescent="0.35">
      <c r="B27" s="3" t="s">
        <v>209</v>
      </c>
    </row>
    <row r="29" spans="2:3" x14ac:dyDescent="0.35">
      <c r="B29" s="19" t="s">
        <v>25</v>
      </c>
      <c r="C29" s="20" t="str">
        <f>IF(noh_kozy=noh_sliepky,"nedá sa rozlíšiť",IF(AND(noh_spolu&gt;=noh_sliepky*zvierat_spolu,noh_spolu&lt;=noh_kozy*zvierat_spolu,MOD(noh_spolu-noh_sliepky*zvierat_spolu,noh_kozy-noh_sliepky)=0),"áno","nie"))</f>
        <v>áno</v>
      </c>
    </row>
    <row r="30" spans="2:3" x14ac:dyDescent="0.35">
      <c r="B30" s="21" t="s">
        <v>26</v>
      </c>
    </row>
    <row r="31" spans="2:3" x14ac:dyDescent="0.35">
      <c r="B31" s="21" t="s">
        <v>27</v>
      </c>
    </row>
    <row r="32" spans="2:3" x14ac:dyDescent="0.35">
      <c r="B32" s="21" t="s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7"/>
  <sheetViews>
    <sheetView showGridLines="0" workbookViewId="0"/>
  </sheetViews>
  <sheetFormatPr defaultRowHeight="14.5" x14ac:dyDescent="0.35"/>
  <cols>
    <col min="1" max="1" width="3" customWidth="1"/>
    <col min="2" max="2" width="15.08984375" customWidth="1"/>
    <col min="3" max="3" width="14" customWidth="1"/>
    <col min="4" max="4" width="24" customWidth="1"/>
    <col min="5" max="5" width="52" customWidth="1"/>
  </cols>
  <sheetData>
    <row r="1" spans="2:4" ht="18" customHeight="1" x14ac:dyDescent="0.4">
      <c r="B1" s="2" t="s">
        <v>39</v>
      </c>
    </row>
    <row r="3" spans="2:4" x14ac:dyDescent="0.35">
      <c r="B3" s="4" t="s">
        <v>40</v>
      </c>
    </row>
    <row r="4" spans="2:4" x14ac:dyDescent="0.35">
      <c r="B4" s="3" t="s">
        <v>41</v>
      </c>
    </row>
    <row r="6" spans="2:4" x14ac:dyDescent="0.35">
      <c r="B6" s="4" t="s">
        <v>42</v>
      </c>
      <c r="C6" s="9">
        <f>zvierat_spolu</f>
        <v>100</v>
      </c>
      <c r="D6" s="10" t="str">
        <f ca="1">_xlfn.FORMULATEXT(C6)</f>
        <v>=zvierat_spolu</v>
      </c>
    </row>
    <row r="7" spans="2:4" x14ac:dyDescent="0.35">
      <c r="B7" s="19" t="str">
        <f>noh_kozy&amp;"k + "&amp;noh_sliepky&amp;"s ="</f>
        <v>4k + 2s =</v>
      </c>
      <c r="C7" s="9">
        <f>noh_spolu</f>
        <v>298</v>
      </c>
      <c r="D7" s="10" t="str">
        <f ca="1">_xlfn.FORMULATEXT(C7)</f>
        <v>=noh_spolu</v>
      </c>
    </row>
    <row r="9" spans="2:4" x14ac:dyDescent="0.35">
      <c r="B9" s="18" t="s">
        <v>43</v>
      </c>
    </row>
    <row r="11" spans="2:4" x14ac:dyDescent="0.35">
      <c r="B11" s="19" t="str">
        <f>noh_sliepky&amp;"k + "&amp;noh_sliepky&amp;"s ="</f>
        <v>2k + 2s =</v>
      </c>
      <c r="C11" s="22">
        <f>noh_sliepky*C6</f>
        <v>200</v>
      </c>
      <c r="D11" s="10" t="str">
        <f ca="1">_xlfn.FORMULATEXT(C11)</f>
        <v>=noh_sliepky*C6</v>
      </c>
    </row>
    <row r="12" spans="2:4" x14ac:dyDescent="0.35">
      <c r="B12" s="19" t="str">
        <f>(noh_kozy-noh_sliepky)&amp;"k ="</f>
        <v>2k =</v>
      </c>
      <c r="C12" s="9">
        <f>C7-C11</f>
        <v>98</v>
      </c>
      <c r="D12" s="10" t="str">
        <f ca="1">_xlfn.FORMULATEXT(C12)</f>
        <v>=C7-C11</v>
      </c>
    </row>
    <row r="14" spans="2:4" x14ac:dyDescent="0.35">
      <c r="B14" s="4" t="s">
        <v>44</v>
      </c>
      <c r="C14" s="20">
        <f>C12/(noh_kozy-noh_sliepky)</f>
        <v>49</v>
      </c>
      <c r="D14" s="10" t="str">
        <f ca="1">_xlfn.FORMULATEXT(C14)</f>
        <v>=C12/(noh_kozy-noh_sliepky)</v>
      </c>
    </row>
    <row r="15" spans="2:4" x14ac:dyDescent="0.35">
      <c r="B15" s="4" t="s">
        <v>45</v>
      </c>
      <c r="C15" s="11">
        <f>C6-C14</f>
        <v>51</v>
      </c>
      <c r="D15" s="10" t="str">
        <f ca="1">_xlfn.FORMULATEXT(C15)</f>
        <v>=C6-C14</v>
      </c>
    </row>
    <row r="17" spans="2:2" x14ac:dyDescent="0.35">
      <c r="B17" s="1" t="s">
        <v>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40"/>
  <sheetViews>
    <sheetView showGridLines="0" topLeftCell="A12" workbookViewId="0"/>
  </sheetViews>
  <sheetFormatPr defaultRowHeight="14.5" x14ac:dyDescent="0.35"/>
  <cols>
    <col min="1" max="1" width="3" customWidth="1"/>
    <col min="2" max="4" width="8" customWidth="1"/>
    <col min="5" max="5" width="12" customWidth="1"/>
    <col min="6" max="6" width="8" customWidth="1"/>
    <col min="7" max="7" width="10" customWidth="1"/>
    <col min="8" max="8" width="14" customWidth="1"/>
    <col min="9" max="9" width="44" customWidth="1"/>
  </cols>
  <sheetData>
    <row r="1" spans="2:6" ht="18" customHeight="1" x14ac:dyDescent="0.4">
      <c r="B1" s="2" t="s">
        <v>47</v>
      </c>
    </row>
    <row r="3" spans="2:6" x14ac:dyDescent="0.35">
      <c r="B3" s="4" t="s">
        <v>48</v>
      </c>
    </row>
    <row r="4" spans="2:6" x14ac:dyDescent="0.35">
      <c r="B4" s="3" t="s">
        <v>49</v>
      </c>
    </row>
    <row r="6" spans="2:6" x14ac:dyDescent="0.35">
      <c r="B6" s="9">
        <v>1</v>
      </c>
      <c r="C6" s="12" t="s">
        <v>50</v>
      </c>
      <c r="D6" s="9">
        <v>1</v>
      </c>
      <c r="E6" s="12" t="s">
        <v>51</v>
      </c>
      <c r="F6" s="9">
        <f>zvierat_spolu</f>
        <v>100</v>
      </c>
    </row>
    <row r="7" spans="2:6" x14ac:dyDescent="0.35">
      <c r="B7" s="9">
        <f>noh_kozy</f>
        <v>4</v>
      </c>
      <c r="C7" s="12" t="s">
        <v>50</v>
      </c>
      <c r="D7" s="9">
        <f>noh_sliepky</f>
        <v>2</v>
      </c>
      <c r="E7" s="12" t="s">
        <v>51</v>
      </c>
      <c r="F7" s="9">
        <f>noh_spolu</f>
        <v>298</v>
      </c>
    </row>
    <row r="9" spans="2:6" x14ac:dyDescent="0.35">
      <c r="B9" s="3" t="s">
        <v>52</v>
      </c>
    </row>
    <row r="11" spans="2:6" x14ac:dyDescent="0.35">
      <c r="B11" s="4" t="s">
        <v>53</v>
      </c>
      <c r="E11" s="4" t="s">
        <v>54</v>
      </c>
    </row>
    <row r="12" spans="2:6" x14ac:dyDescent="0.35">
      <c r="B12" s="9">
        <f>B6</f>
        <v>1</v>
      </c>
      <c r="C12" s="9">
        <f>D6</f>
        <v>1</v>
      </c>
      <c r="E12" s="9">
        <f>F6</f>
        <v>100</v>
      </c>
    </row>
    <row r="13" spans="2:6" x14ac:dyDescent="0.35">
      <c r="B13" s="9">
        <f>B7</f>
        <v>4</v>
      </c>
      <c r="C13" s="9">
        <f>D7</f>
        <v>2</v>
      </c>
      <c r="E13" s="9">
        <f>F7</f>
        <v>298</v>
      </c>
    </row>
    <row r="15" spans="2:6" x14ac:dyDescent="0.35">
      <c r="B15" s="3" t="s">
        <v>55</v>
      </c>
    </row>
    <row r="17" spans="2:8" x14ac:dyDescent="0.35">
      <c r="B17" s="18" t="s">
        <v>44</v>
      </c>
      <c r="C17" s="20" cm="1">
        <f t="array" ref="C17:C18">MMULT(MINVERSE(B12:C13),E12:E13)</f>
        <v>49</v>
      </c>
      <c r="D17" s="10" t="str">
        <f ca="1">_xlfn.FORMULATEXT(C17)</f>
        <v>=MMULT(MINVERSE(B12:C13);E12:E13)</v>
      </c>
    </row>
    <row r="18" spans="2:8" x14ac:dyDescent="0.35">
      <c r="B18" s="18" t="s">
        <v>45</v>
      </c>
      <c r="C18" s="11">
        <v>51</v>
      </c>
      <c r="H18" s="10"/>
    </row>
    <row r="20" spans="2:8" x14ac:dyDescent="0.35">
      <c r="B20" s="21" t="s">
        <v>56</v>
      </c>
    </row>
    <row r="21" spans="2:8" x14ac:dyDescent="0.35">
      <c r="B21" s="1" t="s">
        <v>57</v>
      </c>
    </row>
    <row r="22" spans="2:8" x14ac:dyDescent="0.35">
      <c r="B22" s="21" t="s">
        <v>58</v>
      </c>
    </row>
    <row r="24" spans="2:8" x14ac:dyDescent="0.35">
      <c r="B24" s="19" t="s">
        <v>59</v>
      </c>
    </row>
    <row r="25" spans="2:8" x14ac:dyDescent="0.35">
      <c r="B25" s="18" t="s">
        <v>60</v>
      </c>
    </row>
    <row r="27" spans="2:8" ht="15" thickBot="1" x14ac:dyDescent="0.4">
      <c r="B27" s="19" t="s">
        <v>61</v>
      </c>
      <c r="F27" s="19" t="s">
        <v>62</v>
      </c>
    </row>
    <row r="28" spans="2:8" x14ac:dyDescent="0.35">
      <c r="B28" s="18" t="s">
        <v>63</v>
      </c>
      <c r="C28" s="33">
        <f>B12</f>
        <v>1</v>
      </c>
      <c r="D28" s="34">
        <f>C12</f>
        <v>1</v>
      </c>
      <c r="E28" s="32"/>
      <c r="F28" s="38">
        <f>MDETERM(C28:D29)</f>
        <v>-2</v>
      </c>
    </row>
    <row r="29" spans="2:8" ht="15" thickBot="1" x14ac:dyDescent="0.4">
      <c r="C29" s="35">
        <f>B13</f>
        <v>4</v>
      </c>
      <c r="D29" s="36">
        <f>C13</f>
        <v>2</v>
      </c>
      <c r="E29" s="32"/>
      <c r="F29" s="39"/>
    </row>
    <row r="30" spans="2:8" ht="15" thickBot="1" x14ac:dyDescent="0.4">
      <c r="C30" s="32"/>
      <c r="D30" s="32"/>
      <c r="E30" s="32"/>
      <c r="F30" s="37"/>
    </row>
    <row r="31" spans="2:8" x14ac:dyDescent="0.35">
      <c r="B31" s="18" t="s">
        <v>64</v>
      </c>
      <c r="C31" s="33">
        <f>E12</f>
        <v>100</v>
      </c>
      <c r="D31" s="34">
        <f>C12</f>
        <v>1</v>
      </c>
      <c r="E31" s="32"/>
      <c r="F31" s="38">
        <f>MDETERM(C31:D32)</f>
        <v>-97.999999999999986</v>
      </c>
    </row>
    <row r="32" spans="2:8" ht="15" thickBot="1" x14ac:dyDescent="0.4">
      <c r="C32" s="35">
        <f>E13</f>
        <v>298</v>
      </c>
      <c r="D32" s="36">
        <f>C13</f>
        <v>2</v>
      </c>
      <c r="E32" s="32"/>
      <c r="F32" s="39"/>
    </row>
    <row r="33" spans="2:6" ht="15" thickBot="1" x14ac:dyDescent="0.4">
      <c r="C33" s="32"/>
      <c r="D33" s="32"/>
      <c r="E33" s="32"/>
      <c r="F33" s="37"/>
    </row>
    <row r="34" spans="2:6" x14ac:dyDescent="0.35">
      <c r="B34" s="18" t="s">
        <v>65</v>
      </c>
      <c r="C34" s="33">
        <f>B12</f>
        <v>1</v>
      </c>
      <c r="D34" s="34">
        <f>E12</f>
        <v>100</v>
      </c>
      <c r="E34" s="32"/>
      <c r="F34" s="38">
        <f>MDETERM(C34:D35)</f>
        <v>-102</v>
      </c>
    </row>
    <row r="35" spans="2:6" ht="15" thickBot="1" x14ac:dyDescent="0.4">
      <c r="C35" s="35">
        <f>B13</f>
        <v>4</v>
      </c>
      <c r="D35" s="36">
        <f>E13</f>
        <v>298</v>
      </c>
      <c r="E35" s="32"/>
      <c r="F35" s="39"/>
    </row>
    <row r="37" spans="2:6" x14ac:dyDescent="0.35">
      <c r="B37" s="18" t="s">
        <v>44</v>
      </c>
      <c r="C37" s="31">
        <f>F31/F28</f>
        <v>48.999999999999993</v>
      </c>
      <c r="D37" s="26" t="str">
        <f ca="1">_xlfn.FORMULATEXT(C37)</f>
        <v>=F31/F28</v>
      </c>
    </row>
    <row r="38" spans="2:6" x14ac:dyDescent="0.35">
      <c r="B38" s="18" t="s">
        <v>45</v>
      </c>
      <c r="C38" s="25">
        <f>F34/F28</f>
        <v>51</v>
      </c>
      <c r="D38" s="26" t="str">
        <f ca="1">_xlfn.FORMULATEXT(C38)</f>
        <v>=F34/F28</v>
      </c>
    </row>
    <row r="40" spans="2:6" x14ac:dyDescent="0.35">
      <c r="B40" s="21" t="s">
        <v>66</v>
      </c>
    </row>
  </sheetData>
  <mergeCells count="3">
    <mergeCell ref="F31:F32"/>
    <mergeCell ref="F28:F29"/>
    <mergeCell ref="F34:F3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7"/>
  <sheetViews>
    <sheetView showGridLines="0" workbookViewId="0"/>
  </sheetViews>
  <sheetFormatPr defaultRowHeight="14.5" x14ac:dyDescent="0.35"/>
  <cols>
    <col min="1" max="1" width="3" customWidth="1"/>
    <col min="2" max="2" width="40" customWidth="1"/>
    <col min="3" max="4" width="14" customWidth="1"/>
    <col min="5" max="5" width="52" customWidth="1"/>
  </cols>
  <sheetData>
    <row r="1" spans="2:5" ht="18" customHeight="1" x14ac:dyDescent="0.4">
      <c r="B1" s="2" t="s">
        <v>67</v>
      </c>
    </row>
    <row r="3" spans="2:5" x14ac:dyDescent="0.35">
      <c r="B3" s="4" t="s">
        <v>212</v>
      </c>
    </row>
    <row r="5" spans="2:5" x14ac:dyDescent="0.35">
      <c r="B5" s="4" t="s">
        <v>211</v>
      </c>
      <c r="C5" s="9">
        <f>noh_sliepky*zvierat_spolu</f>
        <v>200</v>
      </c>
      <c r="D5" s="1" t="s">
        <v>15</v>
      </c>
      <c r="E5" s="10" t="str">
        <f ca="1">_xlfn.FORMULATEXT(C5)</f>
        <v>=noh_sliepky*zvierat_spolu</v>
      </c>
    </row>
    <row r="6" spans="2:5" x14ac:dyDescent="0.35">
      <c r="B6" s="4" t="s">
        <v>68</v>
      </c>
      <c r="C6" s="9">
        <f>noh_spolu-C5</f>
        <v>98</v>
      </c>
      <c r="D6" s="1" t="s">
        <v>69</v>
      </c>
      <c r="E6" s="10" t="str">
        <f ca="1">_xlfn.FORMULATEXT(C6)</f>
        <v>=noh_spolu-C5</v>
      </c>
    </row>
    <row r="8" spans="2:5" x14ac:dyDescent="0.35">
      <c r="B8" s="3" t="str">
        <f>"Tie zvyšné nohy patria kozám — každej práve "&amp;(noh_kozy-noh_sliepky)&amp;" navyše. Stačí teda "&amp;C6&amp;" vydeliť "&amp;(noh_kozy-noh_sliepky)&amp;" a máme počet kôz."</f>
        <v>Tie zvyšné nohy patria kozám — každej práve 2 navyše. Stačí teda 98 vydeliť 2 a máme počet kôz.</v>
      </c>
    </row>
    <row r="10" spans="2:5" x14ac:dyDescent="0.35">
      <c r="B10" s="4" t="s">
        <v>44</v>
      </c>
      <c r="C10" s="11">
        <f>C6/(noh_kozy-noh_sliepky)</f>
        <v>49</v>
      </c>
      <c r="E10" s="10" t="str">
        <f ca="1">_xlfn.FORMULATEXT(C10)</f>
        <v>=C6/(noh_kozy-noh_sliepky)</v>
      </c>
    </row>
    <row r="11" spans="2:5" x14ac:dyDescent="0.35">
      <c r="B11" s="4" t="s">
        <v>45</v>
      </c>
      <c r="C11" s="11">
        <f>zvierat_spolu-C10</f>
        <v>51</v>
      </c>
      <c r="E11" s="10" t="str">
        <f ca="1">_xlfn.FORMULATEXT(C11)</f>
        <v>=zvierat_spolu-C10</v>
      </c>
    </row>
    <row r="13" spans="2:5" x14ac:dyDescent="0.35">
      <c r="B13" s="1" t="s">
        <v>70</v>
      </c>
    </row>
    <row r="15" spans="2:5" x14ac:dyDescent="0.35">
      <c r="B15" s="21" t="str">
        <f>"Dá sa to aj opačne: nech sú všetko kozy. Nôh vyjde priveľa a každá sliepka namiesto kozy ich uberie "&amp;(noh_kozy-noh_sliepky)&amp;" — z toho rovno vypadne počet sliepok."</f>
        <v>Dá sa to aj opačne: nech sú všetko kozy. Nôh vyjde priveľa a každá sliepka namiesto kozy ich uberie 2 — z toho rovno vypadne počet sliepok.</v>
      </c>
    </row>
    <row r="17" spans="2:2" x14ac:dyDescent="0.35">
      <c r="B17" s="21" t="s">
        <v>71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12"/>
  <sheetViews>
    <sheetView showGridLines="0" workbookViewId="0"/>
  </sheetViews>
  <sheetFormatPr defaultRowHeight="14.5" x14ac:dyDescent="0.35"/>
  <cols>
    <col min="1" max="1" width="3" customWidth="1"/>
    <col min="2" max="2" width="40" customWidth="1"/>
    <col min="3" max="4" width="14" customWidth="1"/>
    <col min="5" max="5" width="52" customWidth="1"/>
  </cols>
  <sheetData>
    <row r="1" spans="2:5" ht="18" customHeight="1" x14ac:dyDescent="0.4">
      <c r="B1" s="2" t="s">
        <v>72</v>
      </c>
    </row>
    <row r="3" spans="2:5" x14ac:dyDescent="0.35">
      <c r="B3" s="4" t="s">
        <v>73</v>
      </c>
    </row>
    <row r="4" spans="2:5" x14ac:dyDescent="0.35">
      <c r="B4" s="3" t="s">
        <v>74</v>
      </c>
    </row>
    <row r="6" spans="2:5" x14ac:dyDescent="0.35">
      <c r="B6" s="4" t="s">
        <v>44</v>
      </c>
      <c r="C6" s="11">
        <f>(noh_spolu-noh_sliepky*zvierat_spolu)/(noh_kozy-noh_sliepky)</f>
        <v>49</v>
      </c>
      <c r="E6" s="10" t="str">
        <f ca="1">_xlfn.FORMULATEXT(C6)</f>
        <v>=(noh_spolu-noh_sliepky*zvierat_spolu)/(noh_kozy-noh_sliepky)</v>
      </c>
    </row>
    <row r="7" spans="2:5" x14ac:dyDescent="0.35">
      <c r="B7" s="4" t="s">
        <v>45</v>
      </c>
      <c r="C7" s="11">
        <f>zvierat_spolu-C6</f>
        <v>51</v>
      </c>
      <c r="E7" s="10" t="str">
        <f ca="1">_xlfn.FORMULATEXT(C7)</f>
        <v>=zvierat_spolu-C6</v>
      </c>
    </row>
    <row r="9" spans="2:5" x14ac:dyDescent="0.35">
      <c r="B9" s="3" t="s">
        <v>75</v>
      </c>
    </row>
    <row r="10" spans="2:5" x14ac:dyDescent="0.35">
      <c r="B10" s="3" t="s">
        <v>76</v>
      </c>
    </row>
    <row r="12" spans="2:5" x14ac:dyDescent="0.35">
      <c r="B12" s="1" t="s">
        <v>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15"/>
  <sheetViews>
    <sheetView showGridLines="0" workbookViewId="0"/>
  </sheetViews>
  <sheetFormatPr defaultRowHeight="14.5" x14ac:dyDescent="0.35"/>
  <cols>
    <col min="1" max="1" width="3" customWidth="1"/>
    <col min="2" max="2" width="43" customWidth="1"/>
    <col min="3" max="4" width="14" customWidth="1"/>
    <col min="5" max="5" width="52" customWidth="1"/>
  </cols>
  <sheetData>
    <row r="1" spans="2:5" ht="18" customHeight="1" x14ac:dyDescent="0.4">
      <c r="B1" s="2" t="s">
        <v>78</v>
      </c>
    </row>
    <row r="3" spans="2:5" x14ac:dyDescent="0.35">
      <c r="B3" s="4" t="s">
        <v>79</v>
      </c>
    </row>
    <row r="5" spans="2:5" x14ac:dyDescent="0.35">
      <c r="B5" s="4" t="s">
        <v>80</v>
      </c>
      <c r="C5" s="13">
        <f>noh_spolu/zvierat_spolu</f>
        <v>2.98</v>
      </c>
      <c r="E5" s="10" t="str">
        <f ca="1">_xlfn.FORMULATEXT(C5)</f>
        <v>=noh_spolu/zvierat_spolu</v>
      </c>
    </row>
    <row r="7" spans="2:5" x14ac:dyDescent="0.35">
      <c r="B7" s="3" t="s">
        <v>81</v>
      </c>
    </row>
    <row r="8" spans="2:5" x14ac:dyDescent="0.35">
      <c r="B8" s="3" t="s">
        <v>213</v>
      </c>
    </row>
    <row r="10" spans="2:5" x14ac:dyDescent="0.35">
      <c r="B10" s="4" t="s">
        <v>82</v>
      </c>
      <c r="C10" s="14">
        <f>(C5-noh_sliepky)/(noh_kozy-noh_sliepky)</f>
        <v>0.49</v>
      </c>
      <c r="E10" s="10" t="str">
        <f ca="1">_xlfn.FORMULATEXT(C10)</f>
        <v>=(C5-noh_sliepky)/(noh_kozy-noh_sliepky)</v>
      </c>
    </row>
    <row r="12" spans="2:5" x14ac:dyDescent="0.35">
      <c r="B12" s="4" t="s">
        <v>44</v>
      </c>
      <c r="C12" s="11">
        <f>C10*zvierat_spolu</f>
        <v>49</v>
      </c>
      <c r="E12" s="10" t="str">
        <f ca="1">_xlfn.FORMULATEXT(C12)</f>
        <v>=C10*zvierat_spolu</v>
      </c>
    </row>
    <row r="13" spans="2:5" x14ac:dyDescent="0.35">
      <c r="B13" s="4" t="s">
        <v>45</v>
      </c>
      <c r="C13" s="11">
        <f>zvierat_spolu-C12</f>
        <v>51</v>
      </c>
    </row>
    <row r="15" spans="2:5" x14ac:dyDescent="0.35">
      <c r="B15" s="1" t="s">
        <v>83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19"/>
  <sheetViews>
    <sheetView showGridLines="0" workbookViewId="0"/>
  </sheetViews>
  <sheetFormatPr defaultRowHeight="14.5" x14ac:dyDescent="0.35"/>
  <cols>
    <col min="1" max="1" width="3" customWidth="1"/>
    <col min="2" max="2" width="10" customWidth="1"/>
    <col min="3" max="5" width="12" customWidth="1"/>
    <col min="6" max="6" width="14" customWidth="1"/>
    <col min="7" max="7" width="6" customWidth="1"/>
    <col min="8" max="8" width="46" customWidth="1"/>
  </cols>
  <sheetData>
    <row r="1" spans="2:8" ht="18" customHeight="1" x14ac:dyDescent="0.4">
      <c r="B1" s="2" t="s">
        <v>84</v>
      </c>
    </row>
    <row r="3" spans="2:8" x14ac:dyDescent="0.35">
      <c r="B3" s="4" t="s">
        <v>85</v>
      </c>
    </row>
    <row r="4" spans="2:8" x14ac:dyDescent="0.35">
      <c r="B4" s="3" t="s">
        <v>86</v>
      </c>
    </row>
    <row r="5" spans="2:8" x14ac:dyDescent="0.35">
      <c r="B5" s="18" t="s">
        <v>87</v>
      </c>
    </row>
    <row r="7" spans="2:8" x14ac:dyDescent="0.35">
      <c r="B7" s="6" t="s">
        <v>88</v>
      </c>
      <c r="C7" s="6" t="s">
        <v>44</v>
      </c>
      <c r="D7" s="6" t="s">
        <v>45</v>
      </c>
      <c r="E7" s="6" t="s">
        <v>15</v>
      </c>
      <c r="F7" s="6" t="s">
        <v>89</v>
      </c>
    </row>
    <row r="8" spans="2:8" x14ac:dyDescent="0.35">
      <c r="B8" s="9">
        <v>1</v>
      </c>
      <c r="C8" s="5">
        <v>50</v>
      </c>
      <c r="D8" s="9">
        <f t="shared" ref="D8:D13" si="0">IF(C8="","",zvierat_spolu-C8)</f>
        <v>50</v>
      </c>
      <c r="E8" s="9">
        <f t="shared" ref="E8:E13" si="1">IF(C8="","",noh_kozy*C8+noh_sliepky*D8)</f>
        <v>300</v>
      </c>
      <c r="F8" s="9" t="str">
        <f t="shared" ref="F8:F13" si="2">IF(C8="","",IF(E8&gt;noh_spolu,"veľa",IF(E8&lt;noh_spolu,"málo","sedí")))</f>
        <v>veľa</v>
      </c>
      <c r="H8" s="10" t="str">
        <f ca="1">_xlfn.FORMULATEXT(E8)</f>
        <v>=IF(C8="";"";noh_kozy*C8+noh_sliepky*D8)</v>
      </c>
    </row>
    <row r="9" spans="2:8" x14ac:dyDescent="0.35">
      <c r="B9" s="9">
        <v>2</v>
      </c>
      <c r="C9" s="5">
        <v>40</v>
      </c>
      <c r="D9" s="9">
        <f t="shared" si="0"/>
        <v>60</v>
      </c>
      <c r="E9" s="9">
        <f t="shared" si="1"/>
        <v>280</v>
      </c>
      <c r="F9" s="9" t="str">
        <f t="shared" si="2"/>
        <v>málo</v>
      </c>
    </row>
    <row r="10" spans="2:8" x14ac:dyDescent="0.35">
      <c r="B10" s="9">
        <v>3</v>
      </c>
      <c r="C10" s="5"/>
      <c r="D10" s="9" t="str">
        <f t="shared" si="0"/>
        <v/>
      </c>
      <c r="E10" s="9" t="str">
        <f t="shared" si="1"/>
        <v/>
      </c>
      <c r="F10" s="9" t="str">
        <f t="shared" si="2"/>
        <v/>
      </c>
    </row>
    <row r="11" spans="2:8" x14ac:dyDescent="0.35">
      <c r="B11" s="9">
        <v>4</v>
      </c>
      <c r="C11" s="5"/>
      <c r="D11" s="9" t="str">
        <f t="shared" si="0"/>
        <v/>
      </c>
      <c r="E11" s="9" t="str">
        <f t="shared" si="1"/>
        <v/>
      </c>
      <c r="F11" s="9" t="str">
        <f t="shared" si="2"/>
        <v/>
      </c>
    </row>
    <row r="12" spans="2:8" x14ac:dyDescent="0.35">
      <c r="B12" s="9">
        <v>5</v>
      </c>
      <c r="C12" s="5"/>
      <c r="D12" s="9" t="str">
        <f t="shared" si="0"/>
        <v/>
      </c>
      <c r="E12" s="9" t="str">
        <f t="shared" si="1"/>
        <v/>
      </c>
      <c r="F12" s="9" t="str">
        <f t="shared" si="2"/>
        <v/>
      </c>
    </row>
    <row r="13" spans="2:8" x14ac:dyDescent="0.35">
      <c r="B13" s="9">
        <v>6</v>
      </c>
      <c r="C13" s="5"/>
      <c r="D13" s="9" t="str">
        <f t="shared" si="0"/>
        <v/>
      </c>
      <c r="E13" s="9" t="str">
        <f t="shared" si="1"/>
        <v/>
      </c>
      <c r="F13" s="9" t="str">
        <f t="shared" si="2"/>
        <v/>
      </c>
    </row>
    <row r="15" spans="2:8" x14ac:dyDescent="0.35">
      <c r="B15" s="3" t="s">
        <v>90</v>
      </c>
    </row>
    <row r="17" spans="2:2" x14ac:dyDescent="0.35">
      <c r="B17" s="21" t="s">
        <v>91</v>
      </c>
    </row>
    <row r="19" spans="2:2" x14ac:dyDescent="0.35">
      <c r="B19" s="21" t="s">
        <v>92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16"/>
  <sheetViews>
    <sheetView showGridLines="0" workbookViewId="0"/>
  </sheetViews>
  <sheetFormatPr defaultRowHeight="14.5" x14ac:dyDescent="0.35"/>
  <cols>
    <col min="1" max="1" width="3" customWidth="1"/>
    <col min="2" max="2" width="40" customWidth="1"/>
    <col min="3" max="4" width="14" customWidth="1"/>
    <col min="5" max="5" width="52" customWidth="1"/>
  </cols>
  <sheetData>
    <row r="1" spans="2:5" ht="18" customHeight="1" x14ac:dyDescent="0.4">
      <c r="B1" s="2" t="s">
        <v>93</v>
      </c>
    </row>
    <row r="3" spans="2:5" x14ac:dyDescent="0.35">
      <c r="B3" s="4" t="s">
        <v>94</v>
      </c>
    </row>
    <row r="5" spans="2:5" x14ac:dyDescent="0.35">
      <c r="B5" s="4" t="s">
        <v>44</v>
      </c>
      <c r="C5" s="5">
        <v>1</v>
      </c>
    </row>
    <row r="6" spans="2:5" x14ac:dyDescent="0.35">
      <c r="B6" s="4" t="s">
        <v>45</v>
      </c>
      <c r="C6" s="9">
        <f>zvierat_spolu-C5</f>
        <v>99</v>
      </c>
      <c r="E6" s="10" t="str">
        <f ca="1">_xlfn.FORMULATEXT(C6)</f>
        <v>=zvierat_spolu-C5</v>
      </c>
    </row>
    <row r="7" spans="2:5" x14ac:dyDescent="0.35">
      <c r="B7" s="4" t="s">
        <v>95</v>
      </c>
      <c r="C7" s="9">
        <f>noh_kozy*C5+noh_sliepky*C6</f>
        <v>202</v>
      </c>
      <c r="D7" s="1" t="s">
        <v>15</v>
      </c>
      <c r="E7" s="10" t="str">
        <f ca="1">_xlfn.FORMULATEXT(C7)</f>
        <v>=noh_kozy*C5+noh_sliepky*C6</v>
      </c>
    </row>
    <row r="9" spans="2:5" x14ac:dyDescent="0.35">
      <c r="B9" s="4" t="s">
        <v>96</v>
      </c>
    </row>
    <row r="10" spans="2:5" x14ac:dyDescent="0.35">
      <c r="B10" s="3" t="s">
        <v>97</v>
      </c>
    </row>
    <row r="11" spans="2:5" x14ac:dyDescent="0.35">
      <c r="B11" s="18" t="s">
        <v>98</v>
      </c>
    </row>
    <row r="12" spans="2:5" x14ac:dyDescent="0.35">
      <c r="B12" s="3" t="s">
        <v>99</v>
      </c>
    </row>
    <row r="14" spans="2:5" x14ac:dyDescent="0.35">
      <c r="B14" s="1" t="s">
        <v>100</v>
      </c>
    </row>
    <row r="16" spans="2:5" x14ac:dyDescent="0.35">
      <c r="B16" s="21" t="s">
        <v>101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07"/>
  <sheetViews>
    <sheetView showGridLines="0" workbookViewId="0"/>
  </sheetViews>
  <sheetFormatPr defaultRowHeight="14.5" x14ac:dyDescent="0.35"/>
  <cols>
    <col min="1" max="1" width="3" customWidth="1"/>
    <col min="2" max="2" width="10" customWidth="1"/>
    <col min="3" max="4" width="12" customWidth="1"/>
    <col min="5" max="5" width="18" customWidth="1"/>
    <col min="6" max="6" width="14" customWidth="1"/>
    <col min="7" max="7" width="12" customWidth="1"/>
    <col min="8" max="8" width="48" customWidth="1"/>
  </cols>
  <sheetData>
    <row r="1" spans="2:8" ht="18" customHeight="1" x14ac:dyDescent="0.4">
      <c r="B1" s="2" t="s">
        <v>102</v>
      </c>
    </row>
    <row r="3" spans="2:8" x14ac:dyDescent="0.35">
      <c r="B3" s="4" t="s">
        <v>103</v>
      </c>
    </row>
    <row r="4" spans="2:8" x14ac:dyDescent="0.35">
      <c r="B4" s="3" t="s">
        <v>104</v>
      </c>
    </row>
    <row r="5" spans="2:8" x14ac:dyDescent="0.35">
      <c r="B5" s="21" t="s">
        <v>105</v>
      </c>
    </row>
    <row r="6" spans="2:8" x14ac:dyDescent="0.35">
      <c r="B6" s="6" t="s">
        <v>44</v>
      </c>
      <c r="C6" s="6" t="s">
        <v>45</v>
      </c>
      <c r="D6" s="6" t="s">
        <v>15</v>
      </c>
      <c r="E6" s="6"/>
      <c r="F6" s="4" t="s">
        <v>106</v>
      </c>
    </row>
    <row r="7" spans="2:8" x14ac:dyDescent="0.35">
      <c r="B7" s="3" cm="1">
        <f t="array" ref="B7:B107">_xlfn.SEQUENCE(zvierat_spolu+1,,0)</f>
        <v>0</v>
      </c>
      <c r="C7" s="3" cm="1">
        <f t="array" ref="C7:C107">zvierat_spolu-_xlfn.ANCHORARRAY(B7)</f>
        <v>100</v>
      </c>
      <c r="D7" s="3" cm="1">
        <f t="array" ref="D7:D107">noh_kozy*_xlfn.ANCHORARRAY(B7)+noh_sliepky*_xlfn.ANCHORARRAY(C7)</f>
        <v>200</v>
      </c>
      <c r="E7" s="3"/>
      <c r="F7" s="4" t="s">
        <v>44</v>
      </c>
      <c r="G7" s="11" cm="1">
        <f t="array" ref="G7">_xlfn.XLOOKUP(noh_spolu,_xlfn.ANCHORARRAY(D7),_xlfn.ANCHORARRAY(B7))</f>
        <v>49</v>
      </c>
      <c r="H7" s="10" t="str">
        <f ca="1">_xlfn.FORMULATEXT(G7)</f>
        <v>=XLOOKUP(noh_spolu;D7#;B7#)</v>
      </c>
    </row>
    <row r="8" spans="2:8" x14ac:dyDescent="0.35">
      <c r="B8">
        <v>1</v>
      </c>
      <c r="C8">
        <v>99</v>
      </c>
      <c r="D8">
        <v>202</v>
      </c>
      <c r="F8" s="4" t="s">
        <v>45</v>
      </c>
      <c r="G8" s="11">
        <f>zvierat_spolu-G7</f>
        <v>51</v>
      </c>
      <c r="H8" s="10" t="str">
        <f ca="1">_xlfn.FORMULATEXT(G8)</f>
        <v>=zvierat_spolu-G7</v>
      </c>
    </row>
    <row r="9" spans="2:8" x14ac:dyDescent="0.35">
      <c r="B9">
        <v>2</v>
      </c>
      <c r="C9">
        <v>98</v>
      </c>
      <c r="D9">
        <v>204</v>
      </c>
    </row>
    <row r="10" spans="2:8" x14ac:dyDescent="0.35">
      <c r="B10">
        <v>3</v>
      </c>
      <c r="C10">
        <v>97</v>
      </c>
      <c r="D10">
        <v>206</v>
      </c>
      <c r="F10" s="17" t="s">
        <v>107</v>
      </c>
    </row>
    <row r="11" spans="2:8" x14ac:dyDescent="0.35">
      <c r="B11">
        <v>4</v>
      </c>
      <c r="C11">
        <v>96</v>
      </c>
      <c r="D11">
        <v>208</v>
      </c>
      <c r="F11" s="21" t="s">
        <v>108</v>
      </c>
    </row>
    <row r="12" spans="2:8" x14ac:dyDescent="0.35">
      <c r="B12">
        <v>5</v>
      </c>
      <c r="C12">
        <v>95</v>
      </c>
      <c r="D12">
        <v>210</v>
      </c>
    </row>
    <row r="13" spans="2:8" x14ac:dyDescent="0.35">
      <c r="B13">
        <v>6</v>
      </c>
      <c r="C13">
        <v>94</v>
      </c>
      <c r="D13">
        <v>212</v>
      </c>
      <c r="F13" s="21" t="s">
        <v>109</v>
      </c>
    </row>
    <row r="14" spans="2:8" x14ac:dyDescent="0.35">
      <c r="B14">
        <v>7</v>
      </c>
      <c r="C14">
        <v>93</v>
      </c>
      <c r="D14">
        <v>214</v>
      </c>
    </row>
    <row r="15" spans="2:8" x14ac:dyDescent="0.35">
      <c r="B15">
        <v>8</v>
      </c>
      <c r="C15">
        <v>92</v>
      </c>
      <c r="D15">
        <v>216</v>
      </c>
    </row>
    <row r="16" spans="2:8" x14ac:dyDescent="0.35">
      <c r="B16">
        <v>9</v>
      </c>
      <c r="C16">
        <v>91</v>
      </c>
      <c r="D16">
        <v>218</v>
      </c>
    </row>
    <row r="17" spans="2:4" x14ac:dyDescent="0.35">
      <c r="B17">
        <v>10</v>
      </c>
      <c r="C17">
        <v>90</v>
      </c>
      <c r="D17">
        <v>220</v>
      </c>
    </row>
    <row r="18" spans="2:4" x14ac:dyDescent="0.35">
      <c r="B18">
        <v>11</v>
      </c>
      <c r="C18">
        <v>89</v>
      </c>
      <c r="D18">
        <v>222</v>
      </c>
    </row>
    <row r="19" spans="2:4" x14ac:dyDescent="0.35">
      <c r="B19">
        <v>12</v>
      </c>
      <c r="C19">
        <v>88</v>
      </c>
      <c r="D19">
        <v>224</v>
      </c>
    </row>
    <row r="20" spans="2:4" x14ac:dyDescent="0.35">
      <c r="B20">
        <v>13</v>
      </c>
      <c r="C20">
        <v>87</v>
      </c>
      <c r="D20">
        <v>226</v>
      </c>
    </row>
    <row r="21" spans="2:4" x14ac:dyDescent="0.35">
      <c r="B21">
        <v>14</v>
      </c>
      <c r="C21">
        <v>86</v>
      </c>
      <c r="D21">
        <v>228</v>
      </c>
    </row>
    <row r="22" spans="2:4" x14ac:dyDescent="0.35">
      <c r="B22">
        <v>15</v>
      </c>
      <c r="C22">
        <v>85</v>
      </c>
      <c r="D22">
        <v>230</v>
      </c>
    </row>
    <row r="23" spans="2:4" x14ac:dyDescent="0.35">
      <c r="B23">
        <v>16</v>
      </c>
      <c r="C23">
        <v>84</v>
      </c>
      <c r="D23">
        <v>232</v>
      </c>
    </row>
    <row r="24" spans="2:4" x14ac:dyDescent="0.35">
      <c r="B24">
        <v>17</v>
      </c>
      <c r="C24">
        <v>83</v>
      </c>
      <c r="D24">
        <v>234</v>
      </c>
    </row>
    <row r="25" spans="2:4" x14ac:dyDescent="0.35">
      <c r="B25">
        <v>18</v>
      </c>
      <c r="C25">
        <v>82</v>
      </c>
      <c r="D25">
        <v>236</v>
      </c>
    </row>
    <row r="26" spans="2:4" x14ac:dyDescent="0.35">
      <c r="B26">
        <v>19</v>
      </c>
      <c r="C26">
        <v>81</v>
      </c>
      <c r="D26">
        <v>238</v>
      </c>
    </row>
    <row r="27" spans="2:4" x14ac:dyDescent="0.35">
      <c r="B27">
        <v>20</v>
      </c>
      <c r="C27">
        <v>80</v>
      </c>
      <c r="D27">
        <v>240</v>
      </c>
    </row>
    <row r="28" spans="2:4" x14ac:dyDescent="0.35">
      <c r="B28">
        <v>21</v>
      </c>
      <c r="C28">
        <v>79</v>
      </c>
      <c r="D28">
        <v>242</v>
      </c>
    </row>
    <row r="29" spans="2:4" x14ac:dyDescent="0.35">
      <c r="B29">
        <v>22</v>
      </c>
      <c r="C29">
        <v>78</v>
      </c>
      <c r="D29">
        <v>244</v>
      </c>
    </row>
    <row r="30" spans="2:4" x14ac:dyDescent="0.35">
      <c r="B30">
        <v>23</v>
      </c>
      <c r="C30">
        <v>77</v>
      </c>
      <c r="D30">
        <v>246</v>
      </c>
    </row>
    <row r="31" spans="2:4" x14ac:dyDescent="0.35">
      <c r="B31">
        <v>24</v>
      </c>
      <c r="C31">
        <v>76</v>
      </c>
      <c r="D31">
        <v>248</v>
      </c>
    </row>
    <row r="32" spans="2:4" x14ac:dyDescent="0.35">
      <c r="B32">
        <v>25</v>
      </c>
      <c r="C32">
        <v>75</v>
      </c>
      <c r="D32">
        <v>250</v>
      </c>
    </row>
    <row r="33" spans="2:4" x14ac:dyDescent="0.35">
      <c r="B33">
        <v>26</v>
      </c>
      <c r="C33">
        <v>74</v>
      </c>
      <c r="D33">
        <v>252</v>
      </c>
    </row>
    <row r="34" spans="2:4" x14ac:dyDescent="0.35">
      <c r="B34">
        <v>27</v>
      </c>
      <c r="C34">
        <v>73</v>
      </c>
      <c r="D34">
        <v>254</v>
      </c>
    </row>
    <row r="35" spans="2:4" x14ac:dyDescent="0.35">
      <c r="B35">
        <v>28</v>
      </c>
      <c r="C35">
        <v>72</v>
      </c>
      <c r="D35">
        <v>256</v>
      </c>
    </row>
    <row r="36" spans="2:4" x14ac:dyDescent="0.35">
      <c r="B36">
        <v>29</v>
      </c>
      <c r="C36">
        <v>71</v>
      </c>
      <c r="D36">
        <v>258</v>
      </c>
    </row>
    <row r="37" spans="2:4" x14ac:dyDescent="0.35">
      <c r="B37">
        <v>30</v>
      </c>
      <c r="C37">
        <v>70</v>
      </c>
      <c r="D37">
        <v>260</v>
      </c>
    </row>
    <row r="38" spans="2:4" x14ac:dyDescent="0.35">
      <c r="B38">
        <v>31</v>
      </c>
      <c r="C38">
        <v>69</v>
      </c>
      <c r="D38">
        <v>262</v>
      </c>
    </row>
    <row r="39" spans="2:4" x14ac:dyDescent="0.35">
      <c r="B39">
        <v>32</v>
      </c>
      <c r="C39">
        <v>68</v>
      </c>
      <c r="D39">
        <v>264</v>
      </c>
    </row>
    <row r="40" spans="2:4" x14ac:dyDescent="0.35">
      <c r="B40">
        <v>33</v>
      </c>
      <c r="C40">
        <v>67</v>
      </c>
      <c r="D40">
        <v>266</v>
      </c>
    </row>
    <row r="41" spans="2:4" x14ac:dyDescent="0.35">
      <c r="B41">
        <v>34</v>
      </c>
      <c r="C41">
        <v>66</v>
      </c>
      <c r="D41">
        <v>268</v>
      </c>
    </row>
    <row r="42" spans="2:4" x14ac:dyDescent="0.35">
      <c r="B42">
        <v>35</v>
      </c>
      <c r="C42">
        <v>65</v>
      </c>
      <c r="D42">
        <v>270</v>
      </c>
    </row>
    <row r="43" spans="2:4" x14ac:dyDescent="0.35">
      <c r="B43">
        <v>36</v>
      </c>
      <c r="C43">
        <v>64</v>
      </c>
      <c r="D43">
        <v>272</v>
      </c>
    </row>
    <row r="44" spans="2:4" x14ac:dyDescent="0.35">
      <c r="B44">
        <v>37</v>
      </c>
      <c r="C44">
        <v>63</v>
      </c>
      <c r="D44">
        <v>274</v>
      </c>
    </row>
    <row r="45" spans="2:4" x14ac:dyDescent="0.35">
      <c r="B45">
        <v>38</v>
      </c>
      <c r="C45">
        <v>62</v>
      </c>
      <c r="D45">
        <v>276</v>
      </c>
    </row>
    <row r="46" spans="2:4" x14ac:dyDescent="0.35">
      <c r="B46">
        <v>39</v>
      </c>
      <c r="C46">
        <v>61</v>
      </c>
      <c r="D46">
        <v>278</v>
      </c>
    </row>
    <row r="47" spans="2:4" x14ac:dyDescent="0.35">
      <c r="B47">
        <v>40</v>
      </c>
      <c r="C47">
        <v>60</v>
      </c>
      <c r="D47">
        <v>280</v>
      </c>
    </row>
    <row r="48" spans="2:4" x14ac:dyDescent="0.35">
      <c r="B48">
        <v>41</v>
      </c>
      <c r="C48">
        <v>59</v>
      </c>
      <c r="D48">
        <v>282</v>
      </c>
    </row>
    <row r="49" spans="2:4" x14ac:dyDescent="0.35">
      <c r="B49">
        <v>42</v>
      </c>
      <c r="C49">
        <v>58</v>
      </c>
      <c r="D49">
        <v>284</v>
      </c>
    </row>
    <row r="50" spans="2:4" x14ac:dyDescent="0.35">
      <c r="B50">
        <v>43</v>
      </c>
      <c r="C50">
        <v>57</v>
      </c>
      <c r="D50">
        <v>286</v>
      </c>
    </row>
    <row r="51" spans="2:4" x14ac:dyDescent="0.35">
      <c r="B51">
        <v>44</v>
      </c>
      <c r="C51">
        <v>56</v>
      </c>
      <c r="D51">
        <v>288</v>
      </c>
    </row>
    <row r="52" spans="2:4" x14ac:dyDescent="0.35">
      <c r="B52">
        <v>45</v>
      </c>
      <c r="C52">
        <v>55</v>
      </c>
      <c r="D52">
        <v>290</v>
      </c>
    </row>
    <row r="53" spans="2:4" x14ac:dyDescent="0.35">
      <c r="B53">
        <v>46</v>
      </c>
      <c r="C53">
        <v>54</v>
      </c>
      <c r="D53">
        <v>292</v>
      </c>
    </row>
    <row r="54" spans="2:4" x14ac:dyDescent="0.35">
      <c r="B54">
        <v>47</v>
      </c>
      <c r="C54">
        <v>53</v>
      </c>
      <c r="D54">
        <v>294</v>
      </c>
    </row>
    <row r="55" spans="2:4" x14ac:dyDescent="0.35">
      <c r="B55">
        <v>48</v>
      </c>
      <c r="C55">
        <v>52</v>
      </c>
      <c r="D55">
        <v>296</v>
      </c>
    </row>
    <row r="56" spans="2:4" x14ac:dyDescent="0.35">
      <c r="B56">
        <v>49</v>
      </c>
      <c r="C56">
        <v>51</v>
      </c>
      <c r="D56">
        <v>298</v>
      </c>
    </row>
    <row r="57" spans="2:4" x14ac:dyDescent="0.35">
      <c r="B57">
        <v>50</v>
      </c>
      <c r="C57">
        <v>50</v>
      </c>
      <c r="D57">
        <v>300</v>
      </c>
    </row>
    <row r="58" spans="2:4" x14ac:dyDescent="0.35">
      <c r="B58">
        <v>51</v>
      </c>
      <c r="C58">
        <v>49</v>
      </c>
      <c r="D58">
        <v>302</v>
      </c>
    </row>
    <row r="59" spans="2:4" x14ac:dyDescent="0.35">
      <c r="B59">
        <v>52</v>
      </c>
      <c r="C59">
        <v>48</v>
      </c>
      <c r="D59">
        <v>304</v>
      </c>
    </row>
    <row r="60" spans="2:4" x14ac:dyDescent="0.35">
      <c r="B60">
        <v>53</v>
      </c>
      <c r="C60">
        <v>47</v>
      </c>
      <c r="D60">
        <v>306</v>
      </c>
    </row>
    <row r="61" spans="2:4" x14ac:dyDescent="0.35">
      <c r="B61">
        <v>54</v>
      </c>
      <c r="C61">
        <v>46</v>
      </c>
      <c r="D61">
        <v>308</v>
      </c>
    </row>
    <row r="62" spans="2:4" x14ac:dyDescent="0.35">
      <c r="B62">
        <v>55</v>
      </c>
      <c r="C62">
        <v>45</v>
      </c>
      <c r="D62">
        <v>310</v>
      </c>
    </row>
    <row r="63" spans="2:4" x14ac:dyDescent="0.35">
      <c r="B63">
        <v>56</v>
      </c>
      <c r="C63">
        <v>44</v>
      </c>
      <c r="D63">
        <v>312</v>
      </c>
    </row>
    <row r="64" spans="2:4" x14ac:dyDescent="0.35">
      <c r="B64">
        <v>57</v>
      </c>
      <c r="C64">
        <v>43</v>
      </c>
      <c r="D64">
        <v>314</v>
      </c>
    </row>
    <row r="65" spans="2:4" x14ac:dyDescent="0.35">
      <c r="B65">
        <v>58</v>
      </c>
      <c r="C65">
        <v>42</v>
      </c>
      <c r="D65">
        <v>316</v>
      </c>
    </row>
    <row r="66" spans="2:4" x14ac:dyDescent="0.35">
      <c r="B66">
        <v>59</v>
      </c>
      <c r="C66">
        <v>41</v>
      </c>
      <c r="D66">
        <v>318</v>
      </c>
    </row>
    <row r="67" spans="2:4" x14ac:dyDescent="0.35">
      <c r="B67">
        <v>60</v>
      </c>
      <c r="C67">
        <v>40</v>
      </c>
      <c r="D67">
        <v>320</v>
      </c>
    </row>
    <row r="68" spans="2:4" x14ac:dyDescent="0.35">
      <c r="B68">
        <v>61</v>
      </c>
      <c r="C68">
        <v>39</v>
      </c>
      <c r="D68">
        <v>322</v>
      </c>
    </row>
    <row r="69" spans="2:4" x14ac:dyDescent="0.35">
      <c r="B69">
        <v>62</v>
      </c>
      <c r="C69">
        <v>38</v>
      </c>
      <c r="D69">
        <v>324</v>
      </c>
    </row>
    <row r="70" spans="2:4" x14ac:dyDescent="0.35">
      <c r="B70">
        <v>63</v>
      </c>
      <c r="C70">
        <v>37</v>
      </c>
      <c r="D70">
        <v>326</v>
      </c>
    </row>
    <row r="71" spans="2:4" x14ac:dyDescent="0.35">
      <c r="B71">
        <v>64</v>
      </c>
      <c r="C71">
        <v>36</v>
      </c>
      <c r="D71">
        <v>328</v>
      </c>
    </row>
    <row r="72" spans="2:4" x14ac:dyDescent="0.35">
      <c r="B72">
        <v>65</v>
      </c>
      <c r="C72">
        <v>35</v>
      </c>
      <c r="D72">
        <v>330</v>
      </c>
    </row>
    <row r="73" spans="2:4" x14ac:dyDescent="0.35">
      <c r="B73">
        <v>66</v>
      </c>
      <c r="C73">
        <v>34</v>
      </c>
      <c r="D73">
        <v>332</v>
      </c>
    </row>
    <row r="74" spans="2:4" x14ac:dyDescent="0.35">
      <c r="B74">
        <v>67</v>
      </c>
      <c r="C74">
        <v>33</v>
      </c>
      <c r="D74">
        <v>334</v>
      </c>
    </row>
    <row r="75" spans="2:4" x14ac:dyDescent="0.35">
      <c r="B75">
        <v>68</v>
      </c>
      <c r="C75">
        <v>32</v>
      </c>
      <c r="D75">
        <v>336</v>
      </c>
    </row>
    <row r="76" spans="2:4" x14ac:dyDescent="0.35">
      <c r="B76">
        <v>69</v>
      </c>
      <c r="C76">
        <v>31</v>
      </c>
      <c r="D76">
        <v>338</v>
      </c>
    </row>
    <row r="77" spans="2:4" x14ac:dyDescent="0.35">
      <c r="B77">
        <v>70</v>
      </c>
      <c r="C77">
        <v>30</v>
      </c>
      <c r="D77">
        <v>340</v>
      </c>
    </row>
    <row r="78" spans="2:4" x14ac:dyDescent="0.35">
      <c r="B78">
        <v>71</v>
      </c>
      <c r="C78">
        <v>29</v>
      </c>
      <c r="D78">
        <v>342</v>
      </c>
    </row>
    <row r="79" spans="2:4" x14ac:dyDescent="0.35">
      <c r="B79">
        <v>72</v>
      </c>
      <c r="C79">
        <v>28</v>
      </c>
      <c r="D79">
        <v>344</v>
      </c>
    </row>
    <row r="80" spans="2:4" x14ac:dyDescent="0.35">
      <c r="B80">
        <v>73</v>
      </c>
      <c r="C80">
        <v>27</v>
      </c>
      <c r="D80">
        <v>346</v>
      </c>
    </row>
    <row r="81" spans="2:4" x14ac:dyDescent="0.35">
      <c r="B81">
        <v>74</v>
      </c>
      <c r="C81">
        <v>26</v>
      </c>
      <c r="D81">
        <v>348</v>
      </c>
    </row>
    <row r="82" spans="2:4" x14ac:dyDescent="0.35">
      <c r="B82">
        <v>75</v>
      </c>
      <c r="C82">
        <v>25</v>
      </c>
      <c r="D82">
        <v>350</v>
      </c>
    </row>
    <row r="83" spans="2:4" x14ac:dyDescent="0.35">
      <c r="B83">
        <v>76</v>
      </c>
      <c r="C83">
        <v>24</v>
      </c>
      <c r="D83">
        <v>352</v>
      </c>
    </row>
    <row r="84" spans="2:4" x14ac:dyDescent="0.35">
      <c r="B84">
        <v>77</v>
      </c>
      <c r="C84">
        <v>23</v>
      </c>
      <c r="D84">
        <v>354</v>
      </c>
    </row>
    <row r="85" spans="2:4" x14ac:dyDescent="0.35">
      <c r="B85">
        <v>78</v>
      </c>
      <c r="C85">
        <v>22</v>
      </c>
      <c r="D85">
        <v>356</v>
      </c>
    </row>
    <row r="86" spans="2:4" x14ac:dyDescent="0.35">
      <c r="B86">
        <v>79</v>
      </c>
      <c r="C86">
        <v>21</v>
      </c>
      <c r="D86">
        <v>358</v>
      </c>
    </row>
    <row r="87" spans="2:4" x14ac:dyDescent="0.35">
      <c r="B87">
        <v>80</v>
      </c>
      <c r="C87">
        <v>20</v>
      </c>
      <c r="D87">
        <v>360</v>
      </c>
    </row>
    <row r="88" spans="2:4" x14ac:dyDescent="0.35">
      <c r="B88">
        <v>81</v>
      </c>
      <c r="C88">
        <v>19</v>
      </c>
      <c r="D88">
        <v>362</v>
      </c>
    </row>
    <row r="89" spans="2:4" x14ac:dyDescent="0.35">
      <c r="B89">
        <v>82</v>
      </c>
      <c r="C89">
        <v>18</v>
      </c>
      <c r="D89">
        <v>364</v>
      </c>
    </row>
    <row r="90" spans="2:4" x14ac:dyDescent="0.35">
      <c r="B90">
        <v>83</v>
      </c>
      <c r="C90">
        <v>17</v>
      </c>
      <c r="D90">
        <v>366</v>
      </c>
    </row>
    <row r="91" spans="2:4" x14ac:dyDescent="0.35">
      <c r="B91">
        <v>84</v>
      </c>
      <c r="C91">
        <v>16</v>
      </c>
      <c r="D91">
        <v>368</v>
      </c>
    </row>
    <row r="92" spans="2:4" x14ac:dyDescent="0.35">
      <c r="B92">
        <v>85</v>
      </c>
      <c r="C92">
        <v>15</v>
      </c>
      <c r="D92">
        <v>370</v>
      </c>
    </row>
    <row r="93" spans="2:4" x14ac:dyDescent="0.35">
      <c r="B93">
        <v>86</v>
      </c>
      <c r="C93">
        <v>14</v>
      </c>
      <c r="D93">
        <v>372</v>
      </c>
    </row>
    <row r="94" spans="2:4" x14ac:dyDescent="0.35">
      <c r="B94">
        <v>87</v>
      </c>
      <c r="C94">
        <v>13</v>
      </c>
      <c r="D94">
        <v>374</v>
      </c>
    </row>
    <row r="95" spans="2:4" x14ac:dyDescent="0.35">
      <c r="B95">
        <v>88</v>
      </c>
      <c r="C95">
        <v>12</v>
      </c>
      <c r="D95">
        <v>376</v>
      </c>
    </row>
    <row r="96" spans="2:4" x14ac:dyDescent="0.35">
      <c r="B96">
        <v>89</v>
      </c>
      <c r="C96">
        <v>11</v>
      </c>
      <c r="D96">
        <v>378</v>
      </c>
    </row>
    <row r="97" spans="2:4" x14ac:dyDescent="0.35">
      <c r="B97">
        <v>90</v>
      </c>
      <c r="C97">
        <v>10</v>
      </c>
      <c r="D97">
        <v>380</v>
      </c>
    </row>
    <row r="98" spans="2:4" x14ac:dyDescent="0.35">
      <c r="B98">
        <v>91</v>
      </c>
      <c r="C98">
        <v>9</v>
      </c>
      <c r="D98">
        <v>382</v>
      </c>
    </row>
    <row r="99" spans="2:4" x14ac:dyDescent="0.35">
      <c r="B99">
        <v>92</v>
      </c>
      <c r="C99">
        <v>8</v>
      </c>
      <c r="D99">
        <v>384</v>
      </c>
    </row>
    <row r="100" spans="2:4" x14ac:dyDescent="0.35">
      <c r="B100">
        <v>93</v>
      </c>
      <c r="C100">
        <v>7</v>
      </c>
      <c r="D100">
        <v>386</v>
      </c>
    </row>
    <row r="101" spans="2:4" x14ac:dyDescent="0.35">
      <c r="B101">
        <v>94</v>
      </c>
      <c r="C101">
        <v>6</v>
      </c>
      <c r="D101">
        <v>388</v>
      </c>
    </row>
    <row r="102" spans="2:4" x14ac:dyDescent="0.35">
      <c r="B102">
        <v>95</v>
      </c>
      <c r="C102">
        <v>5</v>
      </c>
      <c r="D102">
        <v>390</v>
      </c>
    </row>
    <row r="103" spans="2:4" x14ac:dyDescent="0.35">
      <c r="B103">
        <v>96</v>
      </c>
      <c r="C103">
        <v>4</v>
      </c>
      <c r="D103">
        <v>392</v>
      </c>
    </row>
    <row r="104" spans="2:4" x14ac:dyDescent="0.35">
      <c r="B104">
        <v>97</v>
      </c>
      <c r="C104">
        <v>3</v>
      </c>
      <c r="D104">
        <v>394</v>
      </c>
    </row>
    <row r="105" spans="2:4" x14ac:dyDescent="0.35">
      <c r="B105">
        <v>98</v>
      </c>
      <c r="C105">
        <v>2</v>
      </c>
      <c r="D105">
        <v>396</v>
      </c>
    </row>
    <row r="106" spans="2:4" x14ac:dyDescent="0.35">
      <c r="B106">
        <v>99</v>
      </c>
      <c r="C106">
        <v>1</v>
      </c>
      <c r="D106">
        <v>398</v>
      </c>
    </row>
    <row r="107" spans="2:4" x14ac:dyDescent="0.35">
      <c r="B107">
        <v>100</v>
      </c>
      <c r="C107">
        <v>0</v>
      </c>
      <c r="D107">
        <v>400</v>
      </c>
    </row>
  </sheetData>
  <conditionalFormatting sqref="B7:D1007">
    <cfRule type="expression" dxfId="0" priority="1">
      <formula>$D7=noh_spolu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16"/>
  <sheetViews>
    <sheetView showGridLines="0" workbookViewId="0"/>
  </sheetViews>
  <sheetFormatPr defaultRowHeight="14.5" x14ac:dyDescent="0.35"/>
  <cols>
    <col min="1" max="1" width="3" customWidth="1"/>
    <col min="2" max="2" width="22" customWidth="1"/>
    <col min="3" max="3" width="12" customWidth="1"/>
    <col min="4" max="4" width="6" customWidth="1"/>
    <col min="5" max="5" width="78" customWidth="1"/>
  </cols>
  <sheetData>
    <row r="1" spans="2:5" ht="18" customHeight="1" x14ac:dyDescent="0.4">
      <c r="B1" s="2" t="s">
        <v>110</v>
      </c>
    </row>
    <row r="3" spans="2:5" x14ac:dyDescent="0.35">
      <c r="B3" s="4" t="s">
        <v>111</v>
      </c>
    </row>
    <row r="4" spans="2:5" x14ac:dyDescent="0.35">
      <c r="B4" s="3" t="s">
        <v>112</v>
      </c>
    </row>
    <row r="5" spans="2:5" x14ac:dyDescent="0.35">
      <c r="B5" s="3" t="s">
        <v>113</v>
      </c>
    </row>
    <row r="8" spans="2:5" x14ac:dyDescent="0.35">
      <c r="B8" s="4" t="s">
        <v>44</v>
      </c>
      <c r="C8" s="11" cm="1">
        <f t="array" ref="C8">_xlfn._xlws.FILTER(_xlfn.SEQUENCE(zvierat_spolu+1,,0),noh_kozy*_xlfn.SEQUENCE(zvierat_spolu+1,,0)+noh_sliepky*(zvierat_spolu-_xlfn.SEQUENCE(zvierat_spolu+1,,0))=noh_spolu)</f>
        <v>49</v>
      </c>
      <c r="E8" s="10" t="str">
        <f ca="1">_xlfn.FORMULATEXT(C8)</f>
        <v>=FILTER(SEQUENCE(zvierat_spolu+1;;0);noh_kozy*SEQUENCE(zvierat_spolu+1;;0)+noh_sliepky*(zvierat_spolu-SEQUENCE(zvierat_spolu+1;;0))=noh_spolu)</v>
      </c>
    </row>
    <row r="9" spans="2:5" x14ac:dyDescent="0.35">
      <c r="B9" s="4" t="s">
        <v>45</v>
      </c>
      <c r="C9" s="11">
        <f>zvierat_spolu-C8</f>
        <v>51</v>
      </c>
      <c r="E9" s="10" t="str">
        <f ca="1">_xlfn.FORMULATEXT(C9)</f>
        <v>=zvierat_spolu-C8</v>
      </c>
    </row>
    <row r="11" spans="2:5" x14ac:dyDescent="0.35">
      <c r="B11" s="3" t="s">
        <v>114</v>
      </c>
    </row>
    <row r="12" spans="2:5" x14ac:dyDescent="0.35">
      <c r="B12" s="3" t="s">
        <v>115</v>
      </c>
    </row>
    <row r="13" spans="2:5" x14ac:dyDescent="0.35">
      <c r="B13" s="3" t="s">
        <v>116</v>
      </c>
    </row>
    <row r="15" spans="2:5" x14ac:dyDescent="0.35">
      <c r="B15" s="1" t="s">
        <v>117</v>
      </c>
    </row>
    <row r="16" spans="2:5" x14ac:dyDescent="0.35">
      <c r="B16" s="21" t="s">
        <v>118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D28"/>
  <sheetViews>
    <sheetView showGridLines="0" workbookViewId="0"/>
  </sheetViews>
  <sheetFormatPr defaultRowHeight="14.5" x14ac:dyDescent="0.35"/>
  <cols>
    <col min="1" max="1" width="3" customWidth="1"/>
    <col min="2" max="2" width="16" customWidth="1"/>
    <col min="3" max="4" width="22" customWidth="1"/>
    <col min="5" max="5" width="14" customWidth="1"/>
  </cols>
  <sheetData>
    <row r="1" spans="2:4" ht="18" customHeight="1" x14ac:dyDescent="0.4">
      <c r="B1" s="23" t="s">
        <v>119</v>
      </c>
    </row>
    <row r="3" spans="2:4" x14ac:dyDescent="0.35">
      <c r="B3" s="19" t="s">
        <v>120</v>
      </c>
    </row>
    <row r="4" spans="2:4" x14ac:dyDescent="0.35">
      <c r="B4" s="18" t="s">
        <v>121</v>
      </c>
    </row>
    <row r="5" spans="2:4" x14ac:dyDescent="0.35">
      <c r="B5" s="18" t="s">
        <v>122</v>
      </c>
    </row>
    <row r="6" spans="2:4" x14ac:dyDescent="0.35">
      <c r="B6" s="18" t="s">
        <v>123</v>
      </c>
    </row>
    <row r="7" spans="2:4" x14ac:dyDescent="0.35">
      <c r="B7" s="6"/>
      <c r="C7" s="6"/>
      <c r="D7" s="6"/>
    </row>
    <row r="8" spans="2:4" x14ac:dyDescent="0.35">
      <c r="B8" s="28" t="s">
        <v>44</v>
      </c>
      <c r="C8" s="28" t="s">
        <v>124</v>
      </c>
      <c r="D8" s="28" t="s">
        <v>125</v>
      </c>
    </row>
    <row r="9" spans="2:4" x14ac:dyDescent="0.35">
      <c r="B9" s="24">
        <v>0</v>
      </c>
      <c r="C9" s="24">
        <f t="shared" ref="C9:C19" si="0">zvierat_spolu-B9</f>
        <v>100</v>
      </c>
      <c r="D9" s="24">
        <f t="shared" ref="D9:D19" si="1">(noh_spolu-noh_kozy*B9)/noh_sliepky</f>
        <v>149</v>
      </c>
    </row>
    <row r="10" spans="2:4" x14ac:dyDescent="0.35">
      <c r="B10" s="24">
        <f t="shared" ref="B10:B19" si="2">B9+zvierat_spolu/10</f>
        <v>10</v>
      </c>
      <c r="C10" s="24">
        <f t="shared" si="0"/>
        <v>90</v>
      </c>
      <c r="D10" s="24">
        <f t="shared" si="1"/>
        <v>129</v>
      </c>
    </row>
    <row r="11" spans="2:4" x14ac:dyDescent="0.35">
      <c r="B11" s="24">
        <f t="shared" si="2"/>
        <v>20</v>
      </c>
      <c r="C11" s="24">
        <f t="shared" si="0"/>
        <v>80</v>
      </c>
      <c r="D11" s="24">
        <f t="shared" si="1"/>
        <v>109</v>
      </c>
    </row>
    <row r="12" spans="2:4" x14ac:dyDescent="0.35">
      <c r="B12" s="24">
        <f>B11+zvierat_spolu/10</f>
        <v>30</v>
      </c>
      <c r="C12" s="24">
        <f t="shared" si="0"/>
        <v>70</v>
      </c>
      <c r="D12" s="24">
        <f t="shared" si="1"/>
        <v>89</v>
      </c>
    </row>
    <row r="13" spans="2:4" x14ac:dyDescent="0.35">
      <c r="B13" s="24">
        <f t="shared" si="2"/>
        <v>40</v>
      </c>
      <c r="C13" s="24">
        <f t="shared" si="0"/>
        <v>60</v>
      </c>
      <c r="D13" s="24">
        <f t="shared" si="1"/>
        <v>69</v>
      </c>
    </row>
    <row r="14" spans="2:4" x14ac:dyDescent="0.35">
      <c r="B14" s="24">
        <f t="shared" si="2"/>
        <v>50</v>
      </c>
      <c r="C14" s="24">
        <f t="shared" si="0"/>
        <v>50</v>
      </c>
      <c r="D14" s="24">
        <f t="shared" si="1"/>
        <v>49</v>
      </c>
    </row>
    <row r="15" spans="2:4" x14ac:dyDescent="0.35">
      <c r="B15" s="24">
        <f t="shared" si="2"/>
        <v>60</v>
      </c>
      <c r="C15" s="24">
        <f t="shared" si="0"/>
        <v>40</v>
      </c>
      <c r="D15" s="24">
        <f t="shared" si="1"/>
        <v>29</v>
      </c>
    </row>
    <row r="16" spans="2:4" x14ac:dyDescent="0.35">
      <c r="B16" s="24">
        <f t="shared" si="2"/>
        <v>70</v>
      </c>
      <c r="C16" s="24">
        <f t="shared" si="0"/>
        <v>30</v>
      </c>
      <c r="D16" s="24">
        <f t="shared" si="1"/>
        <v>9</v>
      </c>
    </row>
    <row r="17" spans="2:4" x14ac:dyDescent="0.35">
      <c r="B17" s="24">
        <f t="shared" si="2"/>
        <v>80</v>
      </c>
      <c r="C17" s="24">
        <f t="shared" si="0"/>
        <v>20</v>
      </c>
      <c r="D17" s="24">
        <f t="shared" si="1"/>
        <v>-11</v>
      </c>
    </row>
    <row r="18" spans="2:4" x14ac:dyDescent="0.35">
      <c r="B18" s="24">
        <f t="shared" si="2"/>
        <v>90</v>
      </c>
      <c r="C18" s="24">
        <f t="shared" si="0"/>
        <v>10</v>
      </c>
      <c r="D18" s="24">
        <f t="shared" si="1"/>
        <v>-31</v>
      </c>
    </row>
    <row r="19" spans="2:4" x14ac:dyDescent="0.35">
      <c r="B19" s="24">
        <f t="shared" si="2"/>
        <v>100</v>
      </c>
      <c r="C19" s="24">
        <f t="shared" si="0"/>
        <v>0</v>
      </c>
      <c r="D19" s="24">
        <f t="shared" si="1"/>
        <v>-51</v>
      </c>
    </row>
    <row r="20" spans="2:4" x14ac:dyDescent="0.35">
      <c r="B20" s="4"/>
    </row>
    <row r="21" spans="2:4" x14ac:dyDescent="0.35">
      <c r="B21" s="19" t="s">
        <v>126</v>
      </c>
    </row>
    <row r="22" spans="2:4" x14ac:dyDescent="0.35">
      <c r="B22" s="18" t="s">
        <v>127</v>
      </c>
    </row>
    <row r="23" spans="2:4" x14ac:dyDescent="0.35">
      <c r="B23" s="21"/>
    </row>
    <row r="24" spans="2:4" x14ac:dyDescent="0.35">
      <c r="B24" s="21" t="s">
        <v>128</v>
      </c>
    </row>
    <row r="25" spans="2:4" x14ac:dyDescent="0.35">
      <c r="B25" s="21" t="s">
        <v>129</v>
      </c>
    </row>
    <row r="26" spans="2:4" x14ac:dyDescent="0.35">
      <c r="B26" s="21" t="s">
        <v>130</v>
      </c>
    </row>
    <row r="27" spans="2:4" x14ac:dyDescent="0.35">
      <c r="B27" s="21" t="s">
        <v>131</v>
      </c>
    </row>
    <row r="28" spans="2:4" x14ac:dyDescent="0.35">
      <c r="B28" s="21" t="s">
        <v>132</v>
      </c>
    </row>
  </sheetData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30"/>
  <sheetViews>
    <sheetView showGridLines="0" workbookViewId="0"/>
  </sheetViews>
  <sheetFormatPr defaultRowHeight="14.5" x14ac:dyDescent="0.35"/>
  <cols>
    <col min="1" max="1" width="3" customWidth="1"/>
    <col min="2" max="5" width="14" customWidth="1"/>
    <col min="6" max="6" width="10" customWidth="1"/>
    <col min="7" max="7" width="22" customWidth="1"/>
    <col min="8" max="8" width="10" customWidth="1"/>
  </cols>
  <sheetData>
    <row r="1" spans="2:8" ht="18" customHeight="1" x14ac:dyDescent="0.4">
      <c r="B1" s="2" t="s">
        <v>133</v>
      </c>
    </row>
    <row r="3" spans="2:8" x14ac:dyDescent="0.35">
      <c r="B3" s="4" t="s">
        <v>134</v>
      </c>
    </row>
    <row r="4" spans="2:8" x14ac:dyDescent="0.35">
      <c r="B4" s="3" t="s">
        <v>135</v>
      </c>
    </row>
    <row r="6" spans="2:8" x14ac:dyDescent="0.35">
      <c r="B6" s="3" t="s">
        <v>136</v>
      </c>
    </row>
    <row r="7" spans="2:8" x14ac:dyDescent="0.35">
      <c r="B7" s="18" t="s">
        <v>137</v>
      </c>
    </row>
    <row r="9" spans="2:8" x14ac:dyDescent="0.35">
      <c r="B9" s="6" t="s">
        <v>44</v>
      </c>
      <c r="C9" s="6" t="s">
        <v>138</v>
      </c>
      <c r="D9" s="6" t="s">
        <v>45</v>
      </c>
      <c r="E9" s="6" t="s">
        <v>15</v>
      </c>
    </row>
    <row r="10" spans="2:8" x14ac:dyDescent="0.35">
      <c r="B10" s="9">
        <v>0</v>
      </c>
      <c r="C10" s="22">
        <f>$H$10-B10</f>
        <v>49</v>
      </c>
      <c r="D10" s="22">
        <f>$H$11</f>
        <v>51</v>
      </c>
      <c r="E10" s="9">
        <f>noh_kozy*B10+noh_kozy*C10+noh_sliepky*D10</f>
        <v>298</v>
      </c>
      <c r="G10" s="19" t="s">
        <v>139</v>
      </c>
      <c r="H10" s="22">
        <f>(noh_spolu-noh_sliepky*zvierat_spolu)/(noh_kozy-noh_sliepky)</f>
        <v>49</v>
      </c>
    </row>
    <row r="11" spans="2:8" x14ac:dyDescent="0.35">
      <c r="B11" s="9">
        <v>10</v>
      </c>
      <c r="C11" s="22">
        <f>$H$10-B11</f>
        <v>39</v>
      </c>
      <c r="D11" s="22">
        <f>$H$11</f>
        <v>51</v>
      </c>
      <c r="E11" s="9">
        <f>noh_kozy*B11+noh_kozy*C11+noh_sliepky*D11</f>
        <v>298</v>
      </c>
      <c r="G11" s="19" t="s">
        <v>45</v>
      </c>
      <c r="H11" s="22">
        <f>zvierat_spolu-H10</f>
        <v>51</v>
      </c>
    </row>
    <row r="12" spans="2:8" x14ac:dyDescent="0.35">
      <c r="B12" s="9">
        <v>25</v>
      </c>
      <c r="C12" s="22">
        <f>$H$10-B12</f>
        <v>24</v>
      </c>
      <c r="D12" s="22">
        <f>$H$11</f>
        <v>51</v>
      </c>
      <c r="E12" s="9">
        <f>noh_kozy*B12+noh_kozy*C12+noh_sliepky*D12</f>
        <v>298</v>
      </c>
    </row>
    <row r="13" spans="2:8" x14ac:dyDescent="0.35">
      <c r="B13" s="9">
        <v>40</v>
      </c>
      <c r="C13" s="22">
        <f>$H$10-B13</f>
        <v>9</v>
      </c>
      <c r="D13" s="22">
        <f>$H$11</f>
        <v>51</v>
      </c>
      <c r="E13" s="9">
        <f>noh_kozy*B13+noh_kozy*C13+noh_sliepky*D13</f>
        <v>298</v>
      </c>
    </row>
    <row r="14" spans="2:8" x14ac:dyDescent="0.35">
      <c r="B14" s="9">
        <v>49</v>
      </c>
      <c r="C14" s="22">
        <f>$H$10-B14</f>
        <v>0</v>
      </c>
      <c r="D14" s="22">
        <f>$H$11</f>
        <v>51</v>
      </c>
      <c r="E14" s="9">
        <f>noh_kozy*B14+noh_kozy*C14+noh_sliepky*D14</f>
        <v>298</v>
      </c>
    </row>
    <row r="16" spans="2:8" x14ac:dyDescent="0.35">
      <c r="B16" s="18" t="s">
        <v>140</v>
      </c>
    </row>
    <row r="18" spans="2:2" x14ac:dyDescent="0.35">
      <c r="B18" s="4" t="s">
        <v>141</v>
      </c>
    </row>
    <row r="19" spans="2:2" x14ac:dyDescent="0.35">
      <c r="B19" s="18" t="s">
        <v>142</v>
      </c>
    </row>
    <row r="20" spans="2:2" x14ac:dyDescent="0.35">
      <c r="B20" s="18" t="s">
        <v>143</v>
      </c>
    </row>
    <row r="21" spans="2:2" x14ac:dyDescent="0.35">
      <c r="B21" s="18" t="s">
        <v>144</v>
      </c>
    </row>
    <row r="22" spans="2:2" x14ac:dyDescent="0.35">
      <c r="B22" s="18" t="s">
        <v>145</v>
      </c>
    </row>
    <row r="23" spans="2:2" x14ac:dyDescent="0.35">
      <c r="B23" s="21" t="s">
        <v>146</v>
      </c>
    </row>
    <row r="24" spans="2:2" x14ac:dyDescent="0.35">
      <c r="B24" s="18"/>
    </row>
    <row r="25" spans="2:2" x14ac:dyDescent="0.35">
      <c r="B25" s="19" t="s">
        <v>147</v>
      </c>
    </row>
    <row r="26" spans="2:2" x14ac:dyDescent="0.35">
      <c r="B26" s="18" t="s">
        <v>148</v>
      </c>
    </row>
    <row r="27" spans="2:2" x14ac:dyDescent="0.35">
      <c r="B27" s="18" t="s">
        <v>149</v>
      </c>
    </row>
    <row r="28" spans="2:2" x14ac:dyDescent="0.35">
      <c r="B28" s="18" t="s">
        <v>150</v>
      </c>
    </row>
    <row r="29" spans="2:2" x14ac:dyDescent="0.35">
      <c r="B29" s="18"/>
    </row>
    <row r="30" spans="2:2" x14ac:dyDescent="0.35">
      <c r="B30" s="21" t="s">
        <v>151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D25"/>
  <sheetViews>
    <sheetView showGridLines="0" workbookViewId="0"/>
  </sheetViews>
  <sheetFormatPr defaultRowHeight="14.5" x14ac:dyDescent="0.35"/>
  <cols>
    <col min="1" max="1" width="3" customWidth="1"/>
    <col min="2" max="2" width="40" customWidth="1"/>
    <col min="3" max="4" width="14" customWidth="1"/>
    <col min="5" max="5" width="52" customWidth="1"/>
  </cols>
  <sheetData>
    <row r="1" spans="2:4" ht="18" customHeight="1" x14ac:dyDescent="0.4">
      <c r="B1" s="2" t="s">
        <v>152</v>
      </c>
    </row>
    <row r="3" spans="2:4" x14ac:dyDescent="0.35">
      <c r="B3" s="1" t="s">
        <v>153</v>
      </c>
    </row>
    <row r="5" spans="2:4" x14ac:dyDescent="0.35">
      <c r="B5" s="4" t="s">
        <v>154</v>
      </c>
    </row>
    <row r="6" spans="2:4" x14ac:dyDescent="0.35">
      <c r="B6" s="3" t="s">
        <v>155</v>
      </c>
    </row>
    <row r="7" spans="2:4" x14ac:dyDescent="0.35">
      <c r="B7" s="3" t="s">
        <v>156</v>
      </c>
    </row>
    <row r="9" spans="2:4" x14ac:dyDescent="0.35">
      <c r="B9" s="4" t="s">
        <v>157</v>
      </c>
    </row>
    <row r="11" spans="2:4" x14ac:dyDescent="0.35">
      <c r="B11" s="4" t="s">
        <v>44</v>
      </c>
      <c r="C11" s="5">
        <v>1</v>
      </c>
    </row>
    <row r="12" spans="2:4" x14ac:dyDescent="0.35">
      <c r="B12" s="4" t="s">
        <v>45</v>
      </c>
      <c r="C12" s="5">
        <v>1</v>
      </c>
    </row>
    <row r="14" spans="2:4" x14ac:dyDescent="0.35">
      <c r="B14" s="4" t="s">
        <v>158</v>
      </c>
      <c r="C14" s="9">
        <f>C11+C12</f>
        <v>2</v>
      </c>
      <c r="D14" s="15" t="str">
        <f>IF(C14=zvierat_spolu,"sedí","nesedí")</f>
        <v>nesedí</v>
      </c>
    </row>
    <row r="15" spans="2:4" x14ac:dyDescent="0.35">
      <c r="B15" s="4" t="s">
        <v>159</v>
      </c>
      <c r="C15" s="9">
        <f>noh_kozy*C11+noh_sliepky*C12</f>
        <v>6</v>
      </c>
      <c r="D15" s="15" t="str">
        <f>IF(C15=noh_spolu,"sedí","nesedí")</f>
        <v>nesedí</v>
      </c>
    </row>
    <row r="17" spans="2:2" x14ac:dyDescent="0.35">
      <c r="B17" s="4" t="s">
        <v>96</v>
      </c>
    </row>
    <row r="18" spans="2:2" x14ac:dyDescent="0.35">
      <c r="B18" s="3" t="s">
        <v>160</v>
      </c>
    </row>
    <row r="19" spans="2:2" x14ac:dyDescent="0.35">
      <c r="B19" s="18" t="s">
        <v>161</v>
      </c>
    </row>
    <row r="20" spans="2:2" x14ac:dyDescent="0.35">
      <c r="B20" s="3" t="s">
        <v>162</v>
      </c>
    </row>
    <row r="21" spans="2:2" x14ac:dyDescent="0.35">
      <c r="B21" s="18" t="s">
        <v>163</v>
      </c>
    </row>
    <row r="22" spans="2:2" x14ac:dyDescent="0.35">
      <c r="B22" s="18" t="s">
        <v>164</v>
      </c>
    </row>
    <row r="24" spans="2:2" x14ac:dyDescent="0.35">
      <c r="B24" s="21" t="s">
        <v>165</v>
      </c>
    </row>
    <row r="25" spans="2:2" x14ac:dyDescent="0.35">
      <c r="B25" s="21" t="s">
        <v>166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G27"/>
  <sheetViews>
    <sheetView showGridLines="0" workbookViewId="0"/>
  </sheetViews>
  <sheetFormatPr defaultRowHeight="14.5" x14ac:dyDescent="0.35"/>
  <cols>
    <col min="1" max="1" width="3" customWidth="1"/>
    <col min="2" max="2" width="28" customWidth="1"/>
    <col min="3" max="3" width="9" customWidth="1"/>
    <col min="4" max="6" width="15" customWidth="1"/>
    <col min="7" max="7" width="74" customWidth="1"/>
  </cols>
  <sheetData>
    <row r="1" spans="2:7" ht="18" x14ac:dyDescent="0.4">
      <c r="B1" s="23" t="s">
        <v>167</v>
      </c>
    </row>
    <row r="3" spans="2:7" x14ac:dyDescent="0.35">
      <c r="B3" s="19" t="s">
        <v>168</v>
      </c>
    </row>
    <row r="4" spans="2:7" x14ac:dyDescent="0.35">
      <c r="B4" s="18" t="s">
        <v>169</v>
      </c>
    </row>
    <row r="5" spans="2:7" x14ac:dyDescent="0.35">
      <c r="B5" s="21" t="s">
        <v>170</v>
      </c>
    </row>
    <row r="6" spans="2:7" x14ac:dyDescent="0.35">
      <c r="B6" s="21" t="s">
        <v>171</v>
      </c>
    </row>
    <row r="8" spans="2:7" x14ac:dyDescent="0.35">
      <c r="B8" s="27" t="s">
        <v>172</v>
      </c>
      <c r="C8" s="28" t="s">
        <v>173</v>
      </c>
      <c r="D8" s="28" t="s">
        <v>174</v>
      </c>
      <c r="E8" s="28" t="s">
        <v>175</v>
      </c>
      <c r="F8" s="28" t="s">
        <v>176</v>
      </c>
      <c r="G8" s="27" t="s">
        <v>177</v>
      </c>
    </row>
    <row r="9" spans="2:7" x14ac:dyDescent="0.35">
      <c r="B9" s="29" t="s">
        <v>39</v>
      </c>
      <c r="C9" s="24" t="s">
        <v>178</v>
      </c>
      <c r="D9" s="24" t="s">
        <v>179</v>
      </c>
      <c r="E9" s="24" t="s">
        <v>180</v>
      </c>
      <c r="F9" s="24" t="s">
        <v>181</v>
      </c>
      <c r="G9" s="29" t="s">
        <v>182</v>
      </c>
    </row>
    <row r="10" spans="2:7" x14ac:dyDescent="0.35">
      <c r="B10" s="29" t="s">
        <v>47</v>
      </c>
      <c r="C10" s="24" t="s">
        <v>178</v>
      </c>
      <c r="D10" s="24" t="s">
        <v>179</v>
      </c>
      <c r="E10" s="24" t="s">
        <v>180</v>
      </c>
      <c r="F10" s="24" t="s">
        <v>181</v>
      </c>
      <c r="G10" s="29" t="s">
        <v>183</v>
      </c>
    </row>
    <row r="11" spans="2:7" x14ac:dyDescent="0.35">
      <c r="B11" s="29" t="s">
        <v>67</v>
      </c>
      <c r="C11" s="24" t="s">
        <v>178</v>
      </c>
      <c r="D11" s="24" t="s">
        <v>179</v>
      </c>
      <c r="E11" s="24" t="s">
        <v>180</v>
      </c>
      <c r="F11" s="24" t="s">
        <v>181</v>
      </c>
      <c r="G11" s="29" t="s">
        <v>184</v>
      </c>
    </row>
    <row r="12" spans="2:7" x14ac:dyDescent="0.35">
      <c r="B12" s="29" t="s">
        <v>72</v>
      </c>
      <c r="C12" s="24" t="s">
        <v>178</v>
      </c>
      <c r="D12" s="24" t="s">
        <v>179</v>
      </c>
      <c r="E12" s="24" t="s">
        <v>180</v>
      </c>
      <c r="F12" s="24" t="s">
        <v>181</v>
      </c>
      <c r="G12" s="29" t="s">
        <v>185</v>
      </c>
    </row>
    <row r="13" spans="2:7" x14ac:dyDescent="0.35">
      <c r="B13" s="29" t="s">
        <v>78</v>
      </c>
      <c r="C13" s="24" t="s">
        <v>178</v>
      </c>
      <c r="D13" s="24" t="s">
        <v>179</v>
      </c>
      <c r="E13" s="24" t="s">
        <v>180</v>
      </c>
      <c r="F13" s="24" t="s">
        <v>181</v>
      </c>
      <c r="G13" s="29" t="s">
        <v>186</v>
      </c>
    </row>
    <row r="14" spans="2:7" x14ac:dyDescent="0.35">
      <c r="B14" s="29" t="s">
        <v>84</v>
      </c>
      <c r="C14" s="24" t="s">
        <v>178</v>
      </c>
      <c r="D14" s="24" t="s">
        <v>187</v>
      </c>
      <c r="E14" s="24" t="s">
        <v>188</v>
      </c>
      <c r="F14" s="24" t="s">
        <v>189</v>
      </c>
      <c r="G14" s="29" t="s">
        <v>190</v>
      </c>
    </row>
    <row r="15" spans="2:7" x14ac:dyDescent="0.35">
      <c r="B15" s="29" t="s">
        <v>93</v>
      </c>
      <c r="C15" s="24" t="s">
        <v>178</v>
      </c>
      <c r="D15" s="24" t="s">
        <v>179</v>
      </c>
      <c r="E15" s="24" t="s">
        <v>180</v>
      </c>
      <c r="F15" s="24" t="s">
        <v>181</v>
      </c>
      <c r="G15" s="29" t="s">
        <v>191</v>
      </c>
    </row>
    <row r="16" spans="2:7" x14ac:dyDescent="0.35">
      <c r="B16" s="29" t="s">
        <v>102</v>
      </c>
      <c r="C16" s="24" t="s">
        <v>178</v>
      </c>
      <c r="D16" s="24" t="s">
        <v>192</v>
      </c>
      <c r="E16" s="24" t="s">
        <v>192</v>
      </c>
      <c r="F16" s="24" t="s">
        <v>192</v>
      </c>
      <c r="G16" s="29" t="s">
        <v>193</v>
      </c>
    </row>
    <row r="17" spans="2:7" x14ac:dyDescent="0.35">
      <c r="B17" s="29" t="s">
        <v>110</v>
      </c>
      <c r="C17" s="24" t="s">
        <v>178</v>
      </c>
      <c r="D17" s="24" t="s">
        <v>194</v>
      </c>
      <c r="E17" s="24" t="s">
        <v>194</v>
      </c>
      <c r="F17" s="24" t="s">
        <v>194</v>
      </c>
      <c r="G17" s="29" t="s">
        <v>195</v>
      </c>
    </row>
    <row r="18" spans="2:7" x14ac:dyDescent="0.35">
      <c r="B18" s="29" t="s">
        <v>119</v>
      </c>
      <c r="C18" s="24" t="s">
        <v>178</v>
      </c>
      <c r="D18" s="24" t="s">
        <v>179</v>
      </c>
      <c r="E18" s="24" t="s">
        <v>180</v>
      </c>
      <c r="F18" s="24" t="s">
        <v>181</v>
      </c>
      <c r="G18" s="29" t="s">
        <v>196</v>
      </c>
    </row>
    <row r="19" spans="2:7" x14ac:dyDescent="0.35">
      <c r="B19" s="29" t="s">
        <v>197</v>
      </c>
      <c r="C19" s="24" t="s">
        <v>178</v>
      </c>
      <c r="D19" s="24" t="s">
        <v>198</v>
      </c>
      <c r="E19" s="24" t="s">
        <v>198</v>
      </c>
      <c r="F19" s="24" t="s">
        <v>198</v>
      </c>
      <c r="G19" s="29" t="s">
        <v>199</v>
      </c>
    </row>
    <row r="21" spans="2:7" x14ac:dyDescent="0.35">
      <c r="B21" s="30" t="s">
        <v>200</v>
      </c>
      <c r="C21" s="25" t="s">
        <v>201</v>
      </c>
      <c r="D21" s="25" t="s">
        <v>202</v>
      </c>
      <c r="E21" s="25" t="s">
        <v>202</v>
      </c>
      <c r="F21" s="25" t="s">
        <v>202</v>
      </c>
      <c r="G21" s="30" t="s">
        <v>203</v>
      </c>
    </row>
    <row r="23" spans="2:7" x14ac:dyDescent="0.35">
      <c r="B23" s="19" t="s">
        <v>204</v>
      </c>
    </row>
    <row r="24" spans="2:7" x14ac:dyDescent="0.35">
      <c r="B24" s="18" t="s">
        <v>205</v>
      </c>
    </row>
    <row r="25" spans="2:7" x14ac:dyDescent="0.35">
      <c r="B25" s="18" t="s">
        <v>206</v>
      </c>
    </row>
    <row r="26" spans="2:7" x14ac:dyDescent="0.35">
      <c r="B26" s="18" t="s">
        <v>207</v>
      </c>
    </row>
    <row r="27" spans="2:7" x14ac:dyDescent="0.35">
      <c r="B27" s="21" t="s">
        <v>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Úvod</vt:lpstr>
      <vt:lpstr>Zadanie</vt:lpstr>
      <vt:lpstr>1. Matematika</vt:lpstr>
      <vt:lpstr>2. Matice</vt:lpstr>
      <vt:lpstr>3. Falošný predpoklad</vt:lpstr>
      <vt:lpstr>4. Jeden vzorec</vt:lpstr>
      <vt:lpstr>5. Vážený priemer</vt:lpstr>
      <vt:lpstr>6. Ručné približovanie</vt:lpstr>
      <vt:lpstr>7. Hľadanie riešenia</vt:lpstr>
      <vt:lpstr>8. Všetky možnosti</vt:lpstr>
      <vt:lpstr>9. Dynamické pole</vt:lpstr>
      <vt:lpstr>10. Graficky</vt:lpstr>
      <vt:lpstr>11. A čo keď pribudnú králiky</vt:lpstr>
      <vt:lpstr>12. Bonus — Riešiteľ</vt:lpstr>
      <vt:lpstr>Prehľad metód</vt:lpstr>
      <vt:lpstr>noh_kozy</vt:lpstr>
      <vt:lpstr>noh_sliepky</vt:lpstr>
      <vt:lpstr>noh_spolu</vt:lpstr>
      <vt:lpstr>zvierat_spolu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Peter Adamko</cp:lastModifiedBy>
  <dcterms:created xsi:type="dcterms:W3CDTF">2026-09-22T22:51:18Z</dcterms:created>
  <dcterms:modified xsi:type="dcterms:W3CDTF">2026-09-25T19:44:54Z</dcterms:modified>
</cp:coreProperties>
</file>