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zilinskauniverzita-my.sharepoint.com/personal/adamko1_uniza_sk/Documents/tmp/wwwSlim/"/>
    </mc:Choice>
  </mc:AlternateContent>
  <xr:revisionPtr revIDLastSave="84" documentId="13_ncr:1_{AC1ED860-239E-4A9C-AC3B-4A7DD266246D}" xr6:coauthVersionLast="47" xr6:coauthVersionMax="47" xr10:uidLastSave="{A5F6AC45-C84A-46C7-B157-4A69E597904B}"/>
  <bookViews>
    <workbookView xWindow="-120" yWindow="-120" windowWidth="29040" windowHeight="15720" tabRatio="943" xr2:uid="{00000000-000D-0000-FFFF-FFFF00000000}"/>
  </bookViews>
  <sheets>
    <sheet name="Úvod" sheetId="1" r:id="rId1"/>
    <sheet name="Rozcvička" sheetId="2" r:id="rId2"/>
    <sheet name="Príklad Vz.1" sheetId="3" r:id="rId3"/>
    <sheet name="Príklad Vz.2" sheetId="4" r:id="rId4"/>
    <sheet name="Príklad Vz.3" sheetId="5" r:id="rId5"/>
    <sheet name="Príklad Vz.4" sheetId="6" r:id="rId6"/>
    <sheet name="Príklad Vz.5" sheetId="8" r:id="rId7"/>
    <sheet name="Cvičenie Vz.1" sheetId="9" r:id="rId8"/>
    <sheet name="Cvičenie Vz.2" sheetId="10" r:id="rId9"/>
    <sheet name="Cvičenie Vz.3" sheetId="11" r:id="rId10"/>
    <sheet name="Cvičenie Vz.4" sheetId="12" r:id="rId11"/>
    <sheet name="Cvičenie Vz.5A" sheetId="14" r:id="rId12"/>
    <sheet name="Cvičenie Vz.5B" sheetId="15" r:id="rId13"/>
    <sheet name="Navyše – Excel háda" sheetId="7" r:id="rId14"/>
    <sheet name="Navyše – Excel háda – cvič." sheetId="13" r:id="rId15"/>
    <sheet name="Navyše – Rozcvička" sheetId="17" r:id="rId16"/>
    <sheet name="Navyše – Názvy" sheetId="18" r:id="rId17"/>
    <sheet name="Ďalšie úlohy" sheetId="16" r:id="rId18"/>
  </sheets>
  <definedNames>
    <definedName name="DPH">'Príklad Vz.3'!$C$5</definedName>
    <definedName name="DPH_Navyse">'Navyše – Názvy'!$C$5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8" l="1"/>
  <c r="C13" i="18"/>
  <c r="D12" i="18"/>
  <c r="D11" i="18"/>
  <c r="D10" i="18"/>
  <c r="D9" i="18"/>
  <c r="D8" i="18"/>
  <c r="C25" i="8"/>
  <c r="E24" i="8"/>
  <c r="E23" i="8"/>
  <c r="E22" i="8"/>
  <c r="C26" i="8" s="1"/>
  <c r="C17" i="8"/>
  <c r="C16" i="8"/>
  <c r="C10" i="8"/>
  <c r="C9" i="8"/>
  <c r="F31" i="6"/>
  <c r="F30" i="6"/>
  <c r="F29" i="6"/>
  <c r="F28" i="6"/>
  <c r="F27" i="6"/>
  <c r="J6" i="6" s="1"/>
  <c r="F22" i="6"/>
  <c r="F21" i="6"/>
  <c r="F20" i="6"/>
  <c r="J5" i="6" s="1"/>
  <c r="F19" i="6"/>
  <c r="F18" i="6"/>
  <c r="F13" i="6"/>
  <c r="F12" i="6"/>
  <c r="F11" i="6"/>
  <c r="F10" i="6"/>
  <c r="F9" i="6"/>
  <c r="J4" i="6"/>
  <c r="C15" i="5"/>
  <c r="D14" i="5"/>
  <c r="D13" i="5"/>
  <c r="D12" i="5"/>
  <c r="D11" i="5"/>
  <c r="D10" i="5"/>
  <c r="D15" i="5" s="1"/>
  <c r="H14" i="4"/>
  <c r="G14" i="4"/>
  <c r="F14" i="4"/>
  <c r="E14" i="4"/>
  <c r="D14" i="4"/>
  <c r="H13" i="4"/>
  <c r="G13" i="4"/>
  <c r="F13" i="4"/>
  <c r="E13" i="4"/>
  <c r="D13" i="4"/>
  <c r="H12" i="4"/>
  <c r="G12" i="4"/>
  <c r="F12" i="4"/>
  <c r="E12" i="4"/>
  <c r="D12" i="4"/>
  <c r="H11" i="4"/>
  <c r="G11" i="4"/>
  <c r="F11" i="4"/>
  <c r="E11" i="4"/>
  <c r="D11" i="4"/>
  <c r="H10" i="4"/>
  <c r="G10" i="4"/>
  <c r="F10" i="4"/>
  <c r="E10" i="4"/>
  <c r="D10" i="4"/>
  <c r="F13" i="3"/>
  <c r="D13" i="3"/>
  <c r="H35" i="2"/>
  <c r="H34" i="2"/>
  <c r="H33" i="2"/>
  <c r="H32" i="2"/>
  <c r="H31" i="2"/>
  <c r="B25" i="1"/>
  <c r="B24" i="1"/>
  <c r="J7" i="6" l="1"/>
</calcChain>
</file>

<file path=xl/sharedStrings.xml><?xml version="1.0" encoding="utf-8"?>
<sst xmlns="http://schemas.openxmlformats.org/spreadsheetml/2006/main" count="541" uniqueCount="363">
  <si>
    <t>Vzorce, adresovanie a tabuľky</t>
  </si>
  <si>
    <t>Čo v zošite nájdete</t>
  </si>
  <si>
    <t>Vz.1  Kam patrí $ — jeden parameter, na ktorý sa odvoláva celý stĺpec.</t>
  </si>
  <si>
    <t>Vz.2  Zmiešaná adresa — tabuľka, kde vzorec pozerá doľava aj nahor naraz.</t>
  </si>
  <si>
    <t>Vz.4  Tabuľka — čo získate tým, že zo zoznamu urobíte „tabuľku“.</t>
  </si>
  <si>
    <t>Vz.5  Percentá — tri miesta, kde sa dá počítať správne a vyjsť zle.</t>
  </si>
  <si>
    <t>Navyše — Kde za vás Excel háda: rozšírenie vzorcov, počítaný stĺpec, dynamické dopĺňanie a Formula by Example.</t>
  </si>
  <si>
    <t>Cvičenia — samostatná práca. Číslo cvičenia zodpovedá číslu príkladu; k príkladu Vz.5 sú dve (Vz.5A a Vz.5B).</t>
  </si>
  <si>
    <t>Keď sa zaseknete, pozrite sa do príkladu s rovnakým číslom. Každé cvičenie končí kontrolou — nevynechajte ju.</t>
  </si>
  <si>
    <t>Ďalšie úlohy — kde nájdete úlohy z testov.</t>
  </si>
  <si>
    <t>Príklady a cvičenia Vz.1 až Vz.5 sú jadro. Čo nestihnete, dorobte doma. Navyše je dobrovoľné a nie je na teste.</t>
  </si>
  <si>
    <t>Farby v zošite</t>
  </si>
  <si>
    <t>Produkt</t>
  </si>
  <si>
    <t>hlavička tabuľky</t>
  </si>
  <si>
    <t>vstup — sem píšete alebo toto meníte; vzorce sa naň odvolávajú</t>
  </si>
  <si>
    <t>Pravidlo, ktoré si z toho odneste:</t>
  </si>
  <si>
    <t>Vstupný parameter, ktorý sa môže meniť, nepatrí priamo do vzorca. Patrí do vlastnej označenej bunky, na ktorú sa vzorce odvolávajú.</t>
  </si>
  <si>
    <t>A pri každom vzorci si vopred povedzte, ako sa zmení, keď ho skopírujete inam.</t>
  </si>
  <si>
    <t>Rozcvička — asi 30 minút</t>
  </si>
  <si>
    <t>1) Vypĺňanie radov</t>
  </si>
  <si>
    <t>4) Transpozícia</t>
  </si>
  <si>
    <t>Označte prvé dve bunky a potiahnite úchyt nadol.</t>
  </si>
  <si>
    <t>Skopírujte tabuľku a cez Prilepiť špeciálne → Transponovať ju vložte od bunky F14.</t>
  </si>
  <si>
    <t>Doplňte čísla 1 až 20 a mesiace až po december.</t>
  </si>
  <si>
    <t>Cena</t>
  </si>
  <si>
    <t>Kusy</t>
  </si>
  <si>
    <t>Čísla</t>
  </si>
  <si>
    <t>Mesiace</t>
  </si>
  <si>
    <t>Káva</t>
  </si>
  <si>
    <t>január</t>
  </si>
  <si>
    <t>Čaj</t>
  </si>
  <si>
    <t>február</t>
  </si>
  <si>
    <t>Kakao</t>
  </si>
  <si>
    <t>Miesto pre transponovanú tabuľku — vkladajte od F14:</t>
  </si>
  <si>
    <t>5) Prilepiť špeciálne</t>
  </si>
  <si>
    <t>V stĺpci Cena po zdražení je vzorec: cena krát koeficient.</t>
  </si>
  <si>
    <t>a) Skopírujte H31:H35 a cez Prilepiť špeciálne → Vzorce ich vložte od I31.</t>
  </si>
  <si>
    <t xml:space="preserve">    Pozrite sa do I31: z =G31*$G$29 vzniklo =H31*$G$29. Relatívny odkaz sa posunul, absolútny nie.</t>
  </si>
  <si>
    <t>b) Skopírujte H31:H35 a vložte ich na to isté miesto cez Prilepiť špeciálne → Hodnoty (v Microsoft 365 aj Ctrl+Shift+V).</t>
  </si>
  <si>
    <t>Dialóg ponúka aj Násobiť a Sčítať. Tie prepíšu pôvodné čísla a nikto sa už nedozvie, ako vznikli — preto ich nepoužívame.</t>
  </si>
  <si>
    <t>Koeficient</t>
  </si>
  <si>
    <t>Cena po zdražení</t>
  </si>
  <si>
    <t>Kópia vzorcov</t>
  </si>
  <si>
    <t>a) Dátum v B38 rozkopírujte dvojklikom na úchyt. Kam až ho Excel doplnil?</t>
  </si>
  <si>
    <t>b) Cez tlačidlo, ktoré sa objaví pri úchyte, zvoľte Vyplniť pracovné dni.</t>
  </si>
  <si>
    <t>Med</t>
  </si>
  <si>
    <t>c) Súbor → Možnosti → Rozšírené → Upraviť vlastné zoznamy: pridajte zoznam</t>
  </si>
  <si>
    <t>Sirup</t>
  </si>
  <si>
    <t>Dátum</t>
  </si>
  <si>
    <t>Tržba</t>
  </si>
  <si>
    <t>Zmena</t>
  </si>
  <si>
    <t>6) Odkazy: iný hárok, F2, kopírovanie a presun</t>
  </si>
  <si>
    <t>a) Do H49 napíšte =G49*(1- , prejdite na hárok Príklad Vz.1, kliknite na C5, dopíšte ) a stlačte Enter.</t>
  </si>
  <si>
    <t xml:space="preserve">    Vznikne =G49*(1-'Príklad Vz.1'!C5). Apostrofy doplnil Excel sám, lebo názov hárka má medzeru.</t>
  </si>
  <si>
    <t>b) Kliknite na H49 a stlačte F2: bunka G49 dostane farebný rámček v tej istej farbe ako jej adresa vo vzorci.</t>
  </si>
  <si>
    <t xml:space="preserve">    Odkaz na iný hárok rámček nedostane — bunka, na ktorú ukazuje, na tomto hárku nie je. Esc.</t>
  </si>
  <si>
    <t>c) Skopírujte H49 do H50. Prečo tam vyšla plná cena? Kam ukazuje odkaz na iný hárok?</t>
  </si>
  <si>
    <t xml:space="preserve">    Opravte vzorec v H49 (F4 na odkaze C5) a skopírujte ho znova.</t>
  </si>
  <si>
    <t>d) Nakoniec H49 presuňte: Ctrl+X a Ctrl+V do I49. Porovnajte oba vzorce — pri presune sa odkazy nemenia.</t>
  </si>
  <si>
    <t xml:space="preserve">    H49 potom ostane prázdna a stĺpec vyzerá rozbitý. Tak to má byť: vzorec sa presunul, neskopíroval.</t>
  </si>
  <si>
    <t>Po zľave</t>
  </si>
  <si>
    <t>Presunutý</t>
  </si>
  <si>
    <t>3) Percentá</t>
  </si>
  <si>
    <t>Zapíšte 20 % tromi spôsobmi. V každej bunke musí vzniknúť hodnota 0,2.</t>
  </si>
  <si>
    <t>Postup</t>
  </si>
  <si>
    <t>Sem zapíšte</t>
  </si>
  <si>
    <t>Najprv otvorte Schránku balíka Office (Domov → malá šípka v skupine Schránka).</t>
  </si>
  <si>
    <t>najprv formát, potom 20</t>
  </si>
  <si>
    <t>Až potom kopírujte tri texty — inak sa nenazbierajú.</t>
  </si>
  <si>
    <t>najprv 0,2, potom formát</t>
  </si>
  <si>
    <t>rovno 20%</t>
  </si>
  <si>
    <t>Texty na kopírovanie</t>
  </si>
  <si>
    <t>Vložte sem</t>
  </si>
  <si>
    <t>A skúste štvrtý spôsob: najprv 20, až potom formát. Prečo vyjde 2 000 %?</t>
  </si>
  <si>
    <t>Prvý text</t>
  </si>
  <si>
    <t>Prvý spôsob funguje vďaka voľbe Povoliť automatické zadávanie percent.</t>
  </si>
  <si>
    <t>Druhý text</t>
  </si>
  <si>
    <t>Tretí text</t>
  </si>
  <si>
    <t>Príklad Vz.1 — Kam patrí $</t>
  </si>
  <si>
    <t>Zadanie: všetky ceny sa majú znížiť o spoločnú zľavu. Zľavu chcem meniť na jednom mieste.</t>
  </si>
  <si>
    <t>Zľava:</t>
  </si>
  <si>
    <t>← toto je jediné miesto, kde sa zľava zadáva</t>
  </si>
  <si>
    <t>Cena po zľave (správne)</t>
  </si>
  <si>
    <t>Cena po zľave (nesprávne)</t>
  </si>
  <si>
    <t>Káva 1 kg</t>
  </si>
  <si>
    <t>Čaj 100 g</t>
  </si>
  <si>
    <t>Kakao 250 g</t>
  </si>
  <si>
    <t>Med 500 g</t>
  </si>
  <si>
    <t>Sirup 1 l</t>
  </si>
  <si>
    <t>Postup:</t>
  </si>
  <si>
    <t>1) Zľava je v bunke C5. Vzorec sa na ňu musí odvolávať, nesmie mať 15 % napísaných v sebe.</t>
  </si>
  <si>
    <t>2) Správny vzorec v D13 je  =C13*(1-$C$5). Skopírujte ho až do D17 dvojklikom na úchyt (pravý dolný roh bunky).</t>
  </si>
  <si>
    <t xml:space="preserve">    Dolár drží odkaz na C5 pri kopírovaní nadol. Stačil by aj C$5; $C$5 odkaz poistí aj pri kopírovaní do strán.</t>
  </si>
  <si>
    <t>3) Nesprávny vzorec v F13 je  =C13*(1-C5)  — bez dolára. Skopírujte ho do F17 ťahaním za úchyt.</t>
  </si>
  <si>
    <t xml:space="preserve">    (Dvojklik tu nepomôže: hneď vedľa stĺpca F nie je žiadny stĺpec s údajmi.)</t>
  </si>
  <si>
    <t xml:space="preserve">    V prvom riadku vyjde to isté, v druhom sa odkaz posunie na C6, v treťom na C7 a tak ďalej. Tie bunky sú prázdne,</t>
  </si>
  <si>
    <t xml:space="preserve">    Excel ich berie ako nulu a cena sa nezníži vôbec. Chybová hláška sa neobjaví, len zlé číslo.</t>
  </si>
  <si>
    <t>4) Zmeňte zľavu v C5 na 30 %. Zelený stĺpec sa prepočíta celý, červený iba v prvom riadku.</t>
  </si>
  <si>
    <t>5) Dolárové znaky netreba písať ručne: pri písaní vzorca stlačte F4 (na notebooku často Fn+F4) a Excel ich dopĺňa za vás.</t>
  </si>
  <si>
    <t>6) Chcete vidieť všetky vzorce naraz? Stlačte Ctrl+, – čiarka (v anglickom Exceli Ctrl+` – spätný apostrof) alebo choďte na Vzorce → Zobraziť vzorce.</t>
  </si>
  <si>
    <t xml:space="preserve">    Hárok prepne z výsledkov na vzorce a posun odkazov v červenom stĺpci uvidíte na prvý pohľad.</t>
  </si>
  <si>
    <t xml:space="preserve">    Druhé stlačenie vráti hodnoty. Funguje to na ktoromkoľvek hárku a nič to nemení.</t>
  </si>
  <si>
    <t>7) Pre zvedavých: zapnite Súbor → Možnosti → Vzorce → Štýl odkazu R1C1. Celý zelený stĺpec má potom ten istý vzorec</t>
  </si>
  <si>
    <t xml:space="preserve">    =RC[-1]*(1-R5C3) — „zľava je v riadku 5, stĺpci 3“. Červený má =RC[-3]*(1-R[-8]C[-3]) — „zľava je 8 riadkov nado mnou“.</t>
  </si>
  <si>
    <t xml:space="preserve">    To je zjavný nezmysel. Nakoniec voľbu zase vypnite.</t>
  </si>
  <si>
    <t>Príklad Vz.2 — Zmiešaná adresa</t>
  </si>
  <si>
    <t>Zadanie: pre každý produkt spočítajte cenu pri zľave 5, 10, 15, 20 a 25 %.</t>
  </si>
  <si>
    <t>Jediný vzorec, napísaný raz, má vyplniť celú tabuľku.</t>
  </si>
  <si>
    <t>1) Vzorec v D10 je  =$C10*(1-D$9).</t>
  </si>
  <si>
    <t>2) $C10 — stĺpec je zamknutý, riadok voľný. Nech sa vzorec posunie kamkoľvek doprava,</t>
  </si>
  <si>
    <t xml:space="preserve">    cenu berie stále zo stĺpca C, ale z toho riadku, v ktorom práve stojí.</t>
  </si>
  <si>
    <t>3) D$9 — riadok je zamknutý, stĺpec voľný. Zľavu berie stále z riadku 9,</t>
  </si>
  <si>
    <t xml:space="preserve">    ale z toho stĺpca, v ktorom práve stojí.</t>
  </si>
  <si>
    <t>4) Tu už nestačí stlačiť F4 raz — nad každým dolárom treba premýšľať zvlášť (F4 prepína dookola: A1 → $A$1 → A$1 → $A1).</t>
  </si>
  <si>
    <t xml:space="preserve">    Pomôcka: najprv si povedzte, čo sa pri kopírovaní meniť SMIE, a to nechajte bez dolára.</t>
  </si>
  <si>
    <t>5) Skúste vzorec prepísať na =C10*(1-D9) a skopírovať. Uvidíte, čo z toho vyjde.</t>
  </si>
  <si>
    <t>Prehľad</t>
  </si>
  <si>
    <t>Zápis</t>
  </si>
  <si>
    <t>Čo sa pri kopírovaní mení</t>
  </si>
  <si>
    <t>A1</t>
  </si>
  <si>
    <t>riadok aj stĺpec</t>
  </si>
  <si>
    <t>$A$1</t>
  </si>
  <si>
    <t>nič</t>
  </si>
  <si>
    <t>A$1</t>
  </si>
  <si>
    <t>len stĺpec</t>
  </si>
  <si>
    <t>$A1</t>
  </si>
  <si>
    <t>len riadok</t>
  </si>
  <si>
    <t>Dolár zamyká to, čo je hneď za ním: $ pred písmenom zamyká stĺpec, $ pred číslom riadok.</t>
  </si>
  <si>
    <t>Zmiešané adresy sa vrátia v 9. týždni: v podmienenom formátovaní vzorcom o všetkom rozhoduje práve $.</t>
  </si>
  <si>
    <t>Príklad Vz.3 — Názov namiesto adresy</t>
  </si>
  <si>
    <t>Zadanie: k cenám dorátajte DPH. Sadzba má byť na jednom mieste a vzorec má byť čitateľný.</t>
  </si>
  <si>
    <t>Sadzba DPH:</t>
  </si>
  <si>
    <t>← bunka C5 je pomenovaná  DPH</t>
  </si>
  <si>
    <t>Cena bez DPH</t>
  </si>
  <si>
    <t>Cena s DPH</t>
  </si>
  <si>
    <t>Spolu</t>
  </si>
  <si>
    <t>1) Bunku C5 som označil, do poľa názvov (vľavo od riadku vzorcov) napísal  DPH  a stlačil Enter.</t>
  </si>
  <si>
    <t>2) Vzorec potom znie  =C10*(1+DPH)  a dá sa prečítať bez toho, aby ste hľadali, čo je v C5.</t>
  </si>
  <si>
    <t>3) Názov sa správa ako absolútna adresa — pri kopírovaní sa neposúva, dolárov netreba.</t>
  </si>
  <si>
    <t xml:space="preserve">    iba skočí na bunku s tým názvom. Preto cvičenie Vz.3 žiada iný názov než DPH.</t>
  </si>
  <si>
    <t>Hodnota verzus zobrazenie</t>
  </si>
  <si>
    <t xml:space="preserve">    Kliknite na D10 a pridajte desatinné miesto (Domov, skupina Číslo): v bunke je 10,947.</t>
  </si>
  <si>
    <t xml:space="preserve">    Formát ukazuje dve desatinné miesta, počíta sa s celým číslom. Naozaj zaokrúhliť (funkciou Round) sa naučíme v 3. týždni.</t>
  </si>
  <si>
    <t>Príklad Vz.4 — Zoznam, tabuľka a mená stĺpcov</t>
  </si>
  <si>
    <t>Tri bloky s tými istými číslami a tým istým výpočtom. Líšia sa iba zápisom.</t>
  </si>
  <si>
    <t>Súčty tržieb (pozerajte sa sem po dopísaní riadku)</t>
  </si>
  <si>
    <t>A — obyčajný zoznam</t>
  </si>
  <si>
    <t>B — tabuľka, vzorce cez adresy</t>
  </si>
  <si>
    <t>C — tabuľka a mená stĺpcov</t>
  </si>
  <si>
    <t>A) Obyčajný zoznam — nie je to tabuľka</t>
  </si>
  <si>
    <t>C — ten istý súčet cez meno stĺpca</t>
  </si>
  <si>
    <t>Nákup</t>
  </si>
  <si>
    <t>Predaj</t>
  </si>
  <si>
    <t>Tržby</t>
  </si>
  <si>
    <t>B) Tabuľka, ale vzorec napísaný cez adresy buniek</t>
  </si>
  <si>
    <t>C) Tabuľka a vzorec cez mená stĺpcov</t>
  </si>
  <si>
    <t>Skúška</t>
  </si>
  <si>
    <t>Pod každý z troch blokov dopíšte šiesty riadok: názov, nákup 1 €, predaj 2 €, 3 kusy. Vzorec do stĺpca Tržby nepíšte.</t>
  </si>
  <si>
    <t>Potom sa pozrite na dve veci: čo sa objavilo v stĺpci Tržby a čo ukazujú súčty hore.</t>
  </si>
  <si>
    <t>A nakoniec kliknite na tie súčty a pozrite sa, ako vyzerá ich vzorec.</t>
  </si>
  <si>
    <t>A) Obyčajný zoznam</t>
  </si>
  <si>
    <t>Vzorec sa tu doplní iba niekedy. MS Excel musí mať zapnutú možnosť</t>
  </si>
  <si>
    <t>„Rozšíriť formáty a vzorce v rozsahu údajov“ (Súbor / Možnosti / Rozšírené). Štandardne zapnutá je.</t>
  </si>
  <si>
    <t>Podľa dokumentácie Microsoftu (Rozšírené možnosti) sa vzorec doplní, ak je aspoň v troch z posledných piatich riadkov nad novým.</t>
  </si>
  <si>
    <t>V praxi sa to správa rôzne. Presné pravidlo si pamätať netreba — dôležité je, že sa naň nedá spoľahnúť.</t>
  </si>
  <si>
    <t>Keď tú možnosť vypnete, zoznam vzorec nedoplní už vôbec.</t>
  </si>
  <si>
    <t>Súčet v bunke J4 ostane po pridaní riadka nezmenený. =SUM(F9:F13) o šiestom riadku nevie a nič na to neupozorní.</t>
  </si>
  <si>
    <t>B) Tabuľka, vzorec cez adresy</t>
  </si>
  <si>
    <t>Vzorec je napísaný presne tak ako v bloku A: =D18*E18. Rozdiel nie je v ňom, ale v tom, čomu patrí.</t>
  </si>
  <si>
    <t>V zozname patrí piatim samostatným bunkám. V tabuľke si ho Excel zapamätá pre celý stĺpec Tržby</t>
  </si>
  <si>
    <t>a hovorí tomu počítaný stĺpec. V bunke to nevidno, vidno to na správaní.</t>
  </si>
  <si>
    <t>Možnosť „Rozšíriť formáty a vzorce v rozsahu údajov“ sa tabuliek netýka — tabuľky riadia iné voľby,</t>
  </si>
  <si>
    <t>v Možnostiach automatických opráv a štandardne sú zapnuté. Popisuje ich článok Microsoftu:</t>
  </si>
  <si>
    <t>Vrátenie automatického formátovania späť v Exceli</t>
  </si>
  <si>
    <t>Tabuľka sa (pri štandardnom nastavení) sama zväčší aj so vzorcom, len čo napíšete čokoľvek do ktoréhokoľvek stĺpca nového riadka.</t>
  </si>
  <si>
    <t>A keď v stĺpci Tržby prepíšete jednu bunku číslom, Excel to označí ako nezrovnalosť a ponúkne, že vzorec vráti.</t>
  </si>
  <si>
    <t>V bloku A by tá istá zmena prešla bez slova.</t>
  </si>
  <si>
    <t>Súčet v bunke J5 sa po pridaní riadka zmení. Kliknite naň: vo vzorci už nie je F18:F22, ale F18:F23.</t>
  </si>
  <si>
    <t>Excel vašu oblasť ticho prepísal. Tentoraz správne.</t>
  </si>
  <si>
    <t>C) Tabuľka a mená stĺpcov</t>
  </si>
  <si>
    <t>To isté čo B a k tomu dve veci.</t>
  </si>
  <si>
    <t>Vzorec v bunke znie =[@Predaj]*[@Kusy], takže sa dá prečítať bez toho, aby ste hľadali, čo je v stĺpci D.</t>
  </si>
  <si>
    <t>A v bunke J7 je ten istý súčet napísaný ako =SUM(PredajC[Tržby]). Ten sa neopiera o to, že Excel oblasť</t>
  </si>
  <si>
    <t>dotiahne — hovorí rovno „celý stĺpec Tržby tejto tabuľky“, a to platí, nech tabuľka narastie akokoľvek.</t>
  </si>
  <si>
    <t>Pointa</t>
  </si>
  <si>
    <t>1) Zoznam sa občas zachová ako tabuľka a občas nie. Nie je to náhoda — je to odhad podľa toho, koľko</t>
  </si>
  <si>
    <t xml:space="preserve">    rovnakých riadkov je nad novým. Lenže odhad, ktorý si neviete overiť, je horší než nič:</t>
  </si>
  <si>
    <t xml:space="preserve">    keď nezaberie, nevyskočí žiadna hláška, iba tam ostane prázdna bunka alebo staré číslo.</t>
  </si>
  <si>
    <t>2) Tabuľka (pri štandardnom nastavení) dopĺňanie zaručuje. Nie je to lepší vzorec — patrí stĺpcu, nie bunke.</t>
  </si>
  <si>
    <t>3) Mená stĺpcov idú ešte o krok ďalej: odkaz netreba opravovať, lebo nehovorí o bunkách, ale o stĺpci.</t>
  </si>
  <si>
    <t>4) A najdôležitejšie: súčet v bloku A. Ukazuje pôvodný výpočet — bez nového riadka.</t>
  </si>
  <si>
    <t>Navyše — Kde za vás Excel háda</t>
  </si>
  <si>
    <t>Nie je to jediné miesto, kde za vás Excel niečo dopĺňa. Sú štyri a líšia sa tým, koľko pri tom háda a čo z toho vznikne.</t>
  </si>
  <si>
    <t>Čo to je</t>
  </si>
  <si>
    <t>Podľa čoho to dopĺňa</t>
  </si>
  <si>
    <t>Čo z toho vznikne</t>
  </si>
  <si>
    <t>Kedy sa to spustí</t>
  </si>
  <si>
    <t>Rozšírenie vzorcov v zozname</t>
  </si>
  <si>
    <t>podľa riadkov nad novým</t>
  </si>
  <si>
    <t>vzorec</t>
  </si>
  <si>
    <t>niekedy — je to odhad</t>
  </si>
  <si>
    <t>Počítaný stĺpec v tabuľke</t>
  </si>
  <si>
    <t>podľa definície stĺpca</t>
  </si>
  <si>
    <t>vždy pri štandardnom nastavení</t>
  </si>
  <si>
    <t>Dynamické dopĺňanie (Ctrl+E)</t>
  </si>
  <si>
    <t>podľa vzoru, ktorý mu ukážete</t>
  </si>
  <si>
    <t>hodnota, nie vzorec</t>
  </si>
  <si>
    <t>keď ho zavoláte (Ctrl+E) alebo sa ponúkne sám pri písaní</t>
  </si>
  <si>
    <t>Formula by Example</t>
  </si>
  <si>
    <t>sám, len v tabuľke (Excel na webe, Windows s Copilotom)</t>
  </si>
  <si>
    <t>Tretí riadok je ten najzaujímavejší. Skúsme si ho.</t>
  </si>
  <si>
    <t>Celé meno</t>
  </si>
  <si>
    <t>Krstné meno</t>
  </si>
  <si>
    <t>Priezvisko</t>
  </si>
  <si>
    <t>Ján Novák</t>
  </si>
  <si>
    <t>Eva Kováčová</t>
  </si>
  <si>
    <t>Peter Malý</t>
  </si>
  <si>
    <t>Anna Mária Horváthová</t>
  </si>
  <si>
    <t>Mária Kučerová</t>
  </si>
  <si>
    <t>Ing. Jozef Baláž</t>
  </si>
  <si>
    <t>Zuzana Nová</t>
  </si>
  <si>
    <t>1) Do C14 napíšte Ján a do D14 Novák. Potom stojte v C15 a stlačte Ctrl+E. To isté urobte v D15.</t>
  </si>
  <si>
    <t xml:space="preserve">    Excel si všimol vzor a doplnil zvyšok stĺpca. Toto je dynamické dopĺňanie. (Často sa ponúkne aj sám už pri písaní do C15.)</t>
  </si>
  <si>
    <t>2) Pozrite sa na riadky 17 a 19 — na Annu Máriu a na pána inžiniera. Vzor, ktorý ste ukázali,</t>
  </si>
  <si>
    <t xml:space="preserve">    na ne nesedí, a Excel sa napriek tomu nespýtal. Jednoducho niečo doplnil.</t>
  </si>
  <si>
    <t>3) Kliknite do C16 a pozrite sa do riadka vzorcov. Nie je tam vzorec. Je tam text.</t>
  </si>
  <si>
    <t>4) Prepíšte B16 na iné meno, napríklad Karol Kráľ. V stĺpcoch C a D sa nezmení nič —</t>
  </si>
  <si>
    <t xml:space="preserve">    ostal v nich starý výsledok.</t>
  </si>
  <si>
    <t>Čo si z toho odniesť</t>
  </si>
  <si>
    <t>Dynamické dopĺňanie je rýchle a na jednorazové upratanie stĺpca výborné.</t>
  </si>
  <si>
    <t>Lenže vyrobí hodnoty, nie vzorce, takže so zdrojom sa ďalej nekamaráti. Keď sa údaje zmenia,</t>
  </si>
  <si>
    <t>výsledok ostane starý a nič na to neupozorní.</t>
  </si>
  <si>
    <t>Tu je text a ten sa nezmení nikdy.</t>
  </si>
  <si>
    <t>A ešte jedna vec: to, čo Excel doplnil, ste nikde nevideli napísané ako pravidlo.</t>
  </si>
  <si>
    <t>Pri siedmich riadkoch si tie dva zvláštne všimnete. Pri tristo riadkoch nie.</t>
  </si>
  <si>
    <t>A štvrtý riadok tabuľky? Formula by Example urobí z tých istých príkladov vzorec. Ten sa po zmene mena prepočíta</t>
  </si>
  <si>
    <t>a dá sa prečítať — takže si viete overiť, čo urobí s Annou Máriou a s pánom inžinierom, ešte kým ho použijete.</t>
  </si>
  <si>
    <t>Príklad Vz.5 — Percentá, kde sa dá vyjsť zle</t>
  </si>
  <si>
    <t>Tri dvojice čísel. V každej sa dá počítať správne a napriek tomu odpovedať na inú otázku.</t>
  </si>
  <si>
    <t>A) Marža verzus prirážka</t>
  </si>
  <si>
    <t>Tie isté dve čísla, dve rôzne percentá. Kto povie len „máme 43,5 %“,</t>
  </si>
  <si>
    <t>nepovedal nič — treba dodať, z čoho.</t>
  </si>
  <si>
    <t>Marža (zisk / predajná cena)</t>
  </si>
  <si>
    <t>Prirážka (zisk / nákupná cena)</t>
  </si>
  <si>
    <t>B) Percentuálna zmena verzus percentuálne body</t>
  </si>
  <si>
    <t>Marža vlani</t>
  </si>
  <si>
    <t>Marža stúpla o 5 percentuálnych bodov a zároveň o 25 percent.</t>
  </si>
  <si>
    <t>Marža tento rok</t>
  </si>
  <si>
    <t>Obe vety sú pravdivé a znejú veľmi rôzne.</t>
  </si>
  <si>
    <t>Zmena v percentuálnych bodoch</t>
  </si>
  <si>
    <t>Zmena v percentách</t>
  </si>
  <si>
    <t>C) Priemerná cena</t>
  </si>
  <si>
    <t>Produkt A</t>
  </si>
  <si>
    <t>Priemer cien hovorí, aké drahé sú produkty v cenníku.</t>
  </si>
  <si>
    <t>Produkt B</t>
  </si>
  <si>
    <t>Priemerná predajná cena hovorí, za koľko ste naozaj predávali.</t>
  </si>
  <si>
    <t>Produkt C</t>
  </si>
  <si>
    <t>Líšia sa približne trojnásobne. Do reportu patrí druhé číslo.</t>
  </si>
  <si>
    <t>Priemer cien</t>
  </si>
  <si>
    <t>Priemerná predajná cena (tržby / kusy)</t>
  </si>
  <si>
    <t>Cvičenie Vz.1</t>
  </si>
  <si>
    <t>Cenník dostáva spoločnú zľavu. Zľava sa vzťahuje na predajnú cenu.</t>
  </si>
  <si>
    <t>Zľavu zadávajte do jednej bunky nad tabuľkou (medzi ňou a tabuľkou nechajte prázdny riadok).</t>
  </si>
  <si>
    <t>Po jej zmene sa musia prepočítať všetky ceny po zľave.</t>
  </si>
  <si>
    <t>Cenu po zľave píšte do prvého voľného stĺpca vpravo od tabuľky; do zadaných stĺpcov nesiahajte.</t>
  </si>
  <si>
    <t>Potom dopíšte šiesty produkt — prepočítať sa musí aj ten.</t>
  </si>
  <si>
    <t>Kontrola: pri zľave 0 % musia vyjsť pôvodné ceny, pri zľave 100 % nula.</t>
  </si>
  <si>
    <t>Legenda</t>
  </si>
  <si>
    <t>stĺpce B až E = zadané údaje; meňte ich, len keď o to úloha výslovne požiada</t>
  </si>
  <si>
    <t>svoje výpočty píšte do voľných stĺpcov vpravo od tabuľky</t>
  </si>
  <si>
    <t>svetložltá bunka = vstup; ďalšie farby sú vysvetlené na hárku Úvod</t>
  </si>
  <si>
    <t>Cvičenie Vz.2</t>
  </si>
  <si>
    <t>Pre každý produkt spočítajte predajnú cenu pri zľave 5, 10, 15, 20 a 25 %.</t>
  </si>
  <si>
    <t>Tabuľku postavte vpravo od zadania, ale naopak ako v príklade Vz.2: zľavy pod sebou, produkty vedľa seba.</t>
  </si>
  <si>
    <t>Názvy a ceny produktov si do hlavičky preneste cez Prilepiť špeciálne → Transponovať (ako v rozcvičke).</t>
  </si>
  <si>
    <t>Vzorec napíšte iba raz, do ľavej hornej bunky, a rozkopírujte ho do celej tabuľky.</t>
  </si>
  <si>
    <t>Napíšte k nemu, prečo sú doláre na iných miestach ako v príklade Vz.2.</t>
  </si>
  <si>
    <t>Kontrola: zmeňte jednu zľavu — prepočítať sa musí celý jej riadok a nič iné.</t>
  </si>
  <si>
    <t>A keď niektorú zľavu dočasne nastavíte na 0 %, jej riadok musí zopakovať ceny z cenníka.</t>
  </si>
  <si>
    <t>Cvičenie Vz.3</t>
  </si>
  <si>
    <t>K predajnej cene dorátajte DPH.</t>
  </si>
  <si>
    <t>Sadzbu 23 % zadajte do jednej bunky nad tabuľkou a pomenujte ju SadzbaDPH.</t>
  </si>
  <si>
    <t>(Názov DPH už v zošite existuje — má ho príklad Vz.3. Skúste ho napísať do poľa názvov a pozrite sa, čo sa stane.)</t>
  </si>
  <si>
    <t>Cenu s DPH píšte do prvého voľného stĺpca vpravo; stĺpec Kusy nechajte tam, kde je.</t>
  </si>
  <si>
    <t>Vzorec musí obsahovať názov, nie adresu a nie číslo 0,23.</t>
  </si>
  <si>
    <t>Potom sadzbu zmeňte na 19 % a overte, že sa prepočítalo všetko.</t>
  </si>
  <si>
    <t>Kontrola: pri sadzbe 0 % musí cena s DPH vyjsť rovnako ako predajná cena.</t>
  </si>
  <si>
    <t>Cvičenie Vz.4</t>
  </si>
  <si>
    <t>Zo zoznamu urobte tabuľku a počítajte v nej cez mená stĺpcov.</t>
  </si>
  <si>
    <t>1. Kliknite do zoznamu a stlačte Ctrl+T. Tabuľku pomenujte Cennik (Návrh tabuľky → Názov tabuľky).</t>
  </si>
  <si>
    <t>2. Doplňte stĺpce Tržby (predaj × kusy) a Zisk ((predaj − nákup) × kusy). Vzorec píšte klikaním na bunky —</t>
  </si>
  <si>
    <t xml:space="preserve">    Excel ho zapíše cez mená stĺpcov, napríklad =[@Predaj]*[@Kusy].</t>
  </si>
  <si>
    <t>3. Pod tabuľku dopíšte produkt Čokoláda 100 g: nákup 1,20 €, predaj 1,90 €, 150 kusov. Tržby a Zisk sa musia doplniť samy.</t>
  </si>
  <si>
    <t xml:space="preserve">    Kontrola: oba súčty sa musia rovnať.</t>
  </si>
  <si>
    <t>5. Vyfiltrujte len kávu a čaj. Prečo sa teraz súčty líšia?</t>
  </si>
  <si>
    <t xml:space="preserve">    Kliknite do riadka súčtov a pozrite sa, akú funkciu tam Excel dal. (Tej sa budeme venovať v 3. týždni.)</t>
  </si>
  <si>
    <t>Súčet tržieb mimo tabuľky:</t>
  </si>
  <si>
    <t>Navyše — cvičenie: Kde za vás Excel háda</t>
  </si>
  <si>
    <t>Z názvu produktu vyrobte dva stĺpce: názov bez balenia a balenie.</t>
  </si>
  <si>
    <t>Do F11 a G11 napíšte hlavičky Názov a Balenie, do F12 Káva a do G12 1 kg.</t>
  </si>
  <si>
    <t>Zvyšok oboch stĺpcov doplňte dynamickým dopĺňaním (Ctrl+E).</t>
  </si>
  <si>
    <t>Potom pod zoznam dopíšte produkt Zelený čaj 50 g a v stĺpcoch F a G znova stlačte Ctrl+E. Sedí výsledok? Prečo?</t>
  </si>
  <si>
    <t>Kontrola: prepíšte Čaj 100 g na Čaj 200 g. Zmenilo sa balenie v stĺpci G? Čo by ste potrebovali, aby sa menilo?</t>
  </si>
  <si>
    <t>(Rozdeliť text vzorcami sa naučíme v 4. týždni.)</t>
  </si>
  <si>
    <t>Cvičenie Vz.5A</t>
  </si>
  <si>
    <t>Pri každom produkte spočítajte z nákupnej a predajnej ceny maržu aj prirážku.</t>
  </si>
  <si>
    <t>Pri každej napíšte, čím ste delili.</t>
  </si>
  <si>
    <t>Potom pri jednom produkte zvýšte predajnú cenu o 1 €. Ktorý ukazovateľ sa zvýši o viac percentuálnych bodov?</t>
  </si>
  <si>
    <t>Kontrola: marža musí vyjsť vždy menšia ako prirážka.</t>
  </si>
  <si>
    <t>A keby ste predávali za dvojnásobok nákupnej ceny, prirážka musí byť 100 % a marža 50 %.</t>
  </si>
  <si>
    <t>Cvičenie Vz.5B</t>
  </si>
  <si>
    <t>Marža celej firmy vlani je zadaná pod tabuľkou. Tohtoročnú spočítajte z tabuľky.</t>
  </si>
  <si>
    <t>1. Pre každý produkt zistite tržby (predajná cena × kusy) a náklady (nákupná cena × kusy).</t>
  </si>
  <si>
    <t>2. Priemernú predajnú cenu spočítajte dvakrát: ako priemer cien zo stĺpca Predaj</t>
  </si>
  <si>
    <t xml:space="preserve">    a ako celkové tržby / celkový počet kusov. Vysvetlite, prečo nie sú rovnaké.</t>
  </si>
  <si>
    <t>3. Tržby aj náklady sčítajte za celú firmu a maržu rátajte až zo súčtov: (tržby − náklady) / tržby.</t>
  </si>
  <si>
    <t>4. Skúste aj druhú cestu: maržu každého produktu a potom ich obyčajný priemer. Každý produkt v ňom má rovnakú váhu</t>
  </si>
  <si>
    <t xml:space="preserve">    bez ohľadu na počet kusov či tržby. Porovnajte výsledky a zmenu oproti vlaňajšku vyjadrite v p. b. aj v percentách.</t>
  </si>
  <si>
    <t>Kontrola: keď všetkým produktom dočasne nastavíte rovnaký počet kusov, obe ceny z bodu 2 musia vyjsť rovnako.</t>
  </si>
  <si>
    <t>Marža vlani (formát %)</t>
  </si>
  <si>
    <t>Ďalšie úlohy nielen tohto typu nájdete na mojej stránke v menu Hodnotenie / Úlohy z testov:</t>
  </si>
  <si>
    <t>adamko.fpedas.uniza.sk/externe/opakovanie</t>
  </si>
  <si>
    <t>Nie je na teste.</t>
  </si>
  <si>
    <t xml:space="preserve">    Vzorce zmiznú, čísla ostanú. </t>
  </si>
  <si>
    <t xml:space="preserve">    Potom zmeňte koeficient na 1,2 — stĺpec I sa prepočíta, stĺpec H už nie.</t>
  </si>
  <si>
    <t>2) Schránka balíka Office</t>
  </si>
  <si>
    <t>3) Prilepiť špeciálne</t>
  </si>
  <si>
    <t>Navyše — Rozcvička</t>
  </si>
  <si>
    <t>Vložte ich od bunky D28 v poradí 2, 3, 1.</t>
  </si>
  <si>
    <t>Iná vec je história schránky Windows (Win+V): patrí systému a funguje vo všetkých programoch, nielen v Office.</t>
  </si>
  <si>
    <t>Rozcvička — rady a dátumy, percentá, transpozícia, Prilepiť špeciálne, odkaz na iný hárok a presun vzorca.</t>
  </si>
  <si>
    <t>Vz.3  Pomenovať bunku a použiť názov vo vzorci; hodnota verzus zobrazenie čísla.</t>
  </si>
  <si>
    <t>Navyše — Rozcvička: vlastný zoznam, Schránka balíka Office, história Win+V a prilepenie prepojenia.</t>
  </si>
  <si>
    <t>Navyše — Názvy: Správca názvov a Vytvoriť z výberu; samostatný názov DPH_Navyse.</t>
  </si>
  <si>
    <t>vzorec — výsledok výpočtu (tento počíta cenu 8,90 € po zľave z bunky B23)</t>
  </si>
  <si>
    <t>vzorec, ktorý vyzerá rozumne, ale počíta niečo iné — ukážka, ako to nerobiť (tento odkazuje na prázdnu bunku B26, a tak zľavu neodpočíta)</t>
  </si>
  <si>
    <t>Krátke úlohy na operácie, ktoré budete používať v ďalších príkladoch. Úlohy 1 – 3 sú vľavo, 4 – 6 vpravo.</t>
  </si>
  <si>
    <t>c) Skopírujte G31 a cez Prilepiť špeciálne → Formáty ho vložte na čísla z úlohy 1 (B10:B29). Zmenila sa ich hodnota?</t>
  </si>
  <si>
    <t>2) Dátumy a dvojklik</t>
  </si>
  <si>
    <t>4) Názov musí byť v zošite jedinečný. Keď do poľa názvov napíšete názov, ktorý už existuje, Excel nič nepomenuje —</t>
  </si>
  <si>
    <t>5) Sčítajte na kalkulačke ceny s DPH tak, ako ich vidíte: 10,95 + 4,18 + 6,77 + 8,86 + 5,04 = 35,80 €. Excel v D15 ukazuje 35,79 €.</t>
  </si>
  <si>
    <t>Správca názvov a Vytvoriť z výberu sú v hárku Navyše – Názvy.</t>
  </si>
  <si>
    <t>V Príklade Vz.4 ste videli, že vzorec sa niekedy doplní sám a niekedy nie.</t>
  </si>
  <si>
    <t>Porovnajte si to s Príkladom Vz.4: tam bol v stĺpci Tržby vzorec a po zmene ceny sa prepočítal sám.</t>
  </si>
  <si>
    <t>Navyše — Názvy</t>
  </si>
  <si>
    <t>Správca názvov a Vytvoriť z výberu — rozšírenie príkladu Vz.3.</t>
  </si>
  <si>
    <t>← C5 je pomenovaná DPH_Navyse; názov DPH patrí Príkladu Vz.3.</t>
  </si>
  <si>
    <t>1) Vzorce → Správca názvov: nájdite DPH_Navyse. Má rozsah Zošit a odkazuje na C5 tohto hárka.</t>
  </si>
  <si>
    <t>2) Označte B7:D12 a zvoľte Vzorce → Vytvoriť z výberu → Horný riadok. Riadok Spolu do výberu nepatrí.</t>
  </si>
  <si>
    <t>V Správcovi názvov pribudnú Produkt, Cena_bez_DPH a Cena_s_DPH — medzery v hlavičkách sa zmenia na podčiarkovníky.</t>
  </si>
  <si>
    <t>Do voľnej bunky napíšte =SUM(Cena_bez_DPH). Výsledok sa musí zhodovať s C13.</t>
  </si>
  <si>
    <t>3) V Správcovi názvov premenujte DPH_Navyse na DPH_Ukazka. Pozrite sa, ako sa zmenili vzorce v D8:D12.</t>
  </si>
  <si>
    <t>Potom názov vráťte na DPH_Navyse. Zmazanie používaného názvu by vzorce pokazilo.</t>
  </si>
  <si>
    <t>Názov DPH už existuje v celom zošite. Jeho zápis do poľa názvov preto presunie výber na Príklad Vz.3, bunku C5.</t>
  </si>
  <si>
    <t>7) Dátumy, dvojklik a vlastný zoznam</t>
  </si>
  <si>
    <t>a) Dátum v B68 rozkopírujte dvojklikom na úchyt. Excel ho doplní po poslednú tržbu v C77.</t>
  </si>
  <si>
    <t xml:space="preserve">    ranná, poobedná, nočná. Potom napíšte ranná do D68 a ťahajte nadol po D77.</t>
  </si>
  <si>
    <t>Prepojenie 2</t>
  </si>
  <si>
    <t>Prepojenie 1</t>
  </si>
  <si>
    <t>a) Skopírujte C14 a do D14 ju prilepte cez Prilepiť špeciálne → Prilepiť prepojenie. Vznikne =$C$14; zmeňte C45 a overte prepojenie.</t>
  </si>
  <si>
    <t>b) Označte C14:C18, skopírujte ho a do E14 to prilepíte cez Prilepiť špeciálne → Prilepiť prepojenie. Čo vznikne?</t>
  </si>
  <si>
    <t>4. Zapnite riadok súčtov (Návrh tabuľky → Riadok súčtov) a do žltej bunky nad tabuľkou napíšte =SUM(Cennik[Zisk]).</t>
  </si>
  <si>
    <t>verzia 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</si>
</sst>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€&quot;"/>
    <numFmt numFmtId="165" formatCode="0.0"/>
    <numFmt numFmtId="166" formatCode="0\ %"/>
    <numFmt numFmtId="167" formatCode="#,##0.00&quot; €&quot;"/>
    <numFmt numFmtId="168" formatCode="0.0\ %"/>
    <numFmt numFmtId="169" formatCode="0.0&quot; p. b.&quot;"/>
    <numFmt numFmtId="170" formatCode="ddd\ d\.\ m\.\ yyyy"/>
  </numFmts>
  <fonts count="13" x14ac:knownFonts="1">
    <font>
      <sz val="11"/>
      <color theme="1"/>
      <name val="Calibri"/>
      <charset val="1"/>
    </font>
    <font>
      <i/>
      <sz val="10"/>
      <color rgb="FF666666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444444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rgb="FF666666"/>
      <name val="Arial"/>
      <family val="2"/>
      <charset val="238"/>
    </font>
    <font>
      <b/>
      <sz val="14"/>
      <name val="Arial"/>
      <family val="2"/>
      <charset val="238"/>
    </font>
    <font>
      <sz val="10"/>
      <color rgb="FF444444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CE4E4"/>
      </patternFill>
    </fill>
    <fill>
      <patternFill patternType="solid">
        <fgColor rgb="FFE2EFDA"/>
        <bgColor rgb="FFFFF2CC"/>
      </patternFill>
    </fill>
    <fill>
      <patternFill patternType="solid">
        <fgColor rgb="FFFCE4E4"/>
        <bgColor rgb="FFFFF2CC"/>
      </patternFill>
    </fill>
    <fill>
      <patternFill patternType="solid">
        <fgColor rgb="FFFFFF00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FCE4E4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6" fontId="4" fillId="3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5" fillId="0" borderId="0" xfId="0" applyFont="1"/>
    <xf numFmtId="166" fontId="4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7" fontId="3" fillId="4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3" borderId="1" xfId="0" applyFont="1" applyFill="1" applyBorder="1"/>
    <xf numFmtId="168" fontId="3" fillId="4" borderId="1" xfId="0" applyNumberFormat="1" applyFont="1" applyFill="1" applyBorder="1" applyAlignment="1">
      <alignment horizontal="center"/>
    </xf>
    <xf numFmtId="169" fontId="3" fillId="4" borderId="1" xfId="0" applyNumberFormat="1" applyFont="1" applyFill="1" applyBorder="1" applyAlignment="1">
      <alignment horizontal="center"/>
    </xf>
    <xf numFmtId="0" fontId="6" fillId="0" borderId="2" xfId="0" applyFont="1" applyBorder="1"/>
    <xf numFmtId="0" fontId="7" fillId="6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0" fontId="7" fillId="6" borderId="3" xfId="0" applyFont="1" applyFill="1" applyBorder="1" applyAlignment="1">
      <alignment horizontal="center"/>
    </xf>
    <xf numFmtId="166" fontId="7" fillId="7" borderId="3" xfId="0" applyNumberFormat="1" applyFont="1" applyFill="1" applyBorder="1" applyAlignment="1">
      <alignment horizontal="center"/>
    </xf>
    <xf numFmtId="164" fontId="6" fillId="8" borderId="3" xfId="0" applyNumberFormat="1" applyFont="1" applyFill="1" applyBorder="1" applyAlignment="1">
      <alignment horizontal="center"/>
    </xf>
    <xf numFmtId="164" fontId="6" fillId="9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3" xfId="0" applyFont="1" applyFill="1" applyBorder="1"/>
    <xf numFmtId="165" fontId="6" fillId="7" borderId="3" xfId="0" applyNumberFormat="1" applyFont="1" applyFill="1" applyBorder="1" applyAlignment="1">
      <alignment horizontal="center"/>
    </xf>
    <xf numFmtId="164" fontId="6" fillId="7" borderId="3" xfId="0" applyNumberFormat="1" applyFont="1" applyFill="1" applyBorder="1" applyAlignment="1">
      <alignment horizontal="center"/>
    </xf>
    <xf numFmtId="170" fontId="6" fillId="7" borderId="3" xfId="0" applyNumberFormat="1" applyFont="1" applyFill="1" applyBorder="1" applyAlignment="1">
      <alignment horizontal="center"/>
    </xf>
    <xf numFmtId="167" fontId="6" fillId="0" borderId="3" xfId="0" applyNumberFormat="1" applyFont="1" applyBorder="1" applyAlignment="1">
      <alignment horizontal="center"/>
    </xf>
    <xf numFmtId="0" fontId="10" fillId="0" borderId="0" xfId="0" applyFont="1"/>
    <xf numFmtId="0" fontId="7" fillId="0" borderId="3" xfId="0" applyFont="1" applyBorder="1"/>
    <xf numFmtId="164" fontId="7" fillId="8" borderId="3" xfId="0" applyNumberFormat="1" applyFont="1" applyFill="1" applyBorder="1" applyAlignment="1">
      <alignment horizontal="center"/>
    </xf>
    <xf numFmtId="167" fontId="4" fillId="8" borderId="1" xfId="0" applyNumberFormat="1" applyFont="1" applyFill="1" applyBorder="1" applyAlignment="1">
      <alignment horizontal="center"/>
    </xf>
    <xf numFmtId="0" fontId="11" fillId="0" borderId="0" xfId="0" applyFont="1"/>
    <xf numFmtId="164" fontId="3" fillId="7" borderId="1" xfId="0" applyNumberFormat="1" applyFont="1" applyFill="1" applyBorder="1" applyAlignment="1">
      <alignment horizontal="center"/>
    </xf>
    <xf numFmtId="168" fontId="3" fillId="7" borderId="1" xfId="0" applyNumberFormat="1" applyFont="1" applyFill="1" applyBorder="1" applyAlignment="1">
      <alignment horizontal="center"/>
    </xf>
    <xf numFmtId="167" fontId="3" fillId="8" borderId="1" xfId="0" applyNumberFormat="1" applyFont="1" applyFill="1" applyBorder="1" applyAlignment="1">
      <alignment horizontal="center"/>
    </xf>
    <xf numFmtId="167" fontId="7" fillId="7" borderId="3" xfId="0" applyNumberFormat="1" applyFont="1" applyFill="1" applyBorder="1" applyAlignment="1">
      <alignment horizontal="center"/>
    </xf>
    <xf numFmtId="168" fontId="7" fillId="7" borderId="3" xfId="0" applyNumberFormat="1" applyFont="1" applyFill="1" applyBorder="1" applyAlignment="1">
      <alignment horizontal="center"/>
    </xf>
    <xf numFmtId="0" fontId="12" fillId="0" borderId="0" xfId="0" applyFont="1"/>
    <xf numFmtId="164" fontId="0" fillId="0" borderId="0" xfId="0" applyNumberFormat="1"/>
    <xf numFmtId="0" fontId="4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CE4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AAAAAA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edajC" displayName="PredajC" ref="B26:F31" totalsRowShown="0">
  <autoFilter ref="B26:F31" xr:uid="{00000000-0009-0000-0100-000001000000}"/>
  <tableColumns count="5">
    <tableColumn id="1" xr3:uid="{00000000-0010-0000-0000-000001000000}" name="Produkt"/>
    <tableColumn id="2" xr3:uid="{00000000-0010-0000-0000-000002000000}" name="Nákup"/>
    <tableColumn id="3" xr3:uid="{00000000-0010-0000-0000-000003000000}" name="Predaj"/>
    <tableColumn id="4" xr3:uid="{00000000-0010-0000-0000-000004000000}" name="Kusy"/>
    <tableColumn id="5" xr3:uid="{00000000-0010-0000-0000-000005000000}" name="Tržby">
      <calculatedColumnFormula>PredajC[[#This Row],[Predaj]]*PredajC[[#This Row],[Kusy]]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ulkaB" displayName="TabulkaB" ref="B17:F22" totalsRowShown="0">
  <autoFilter ref="B17:F22" xr:uid="{00000000-0009-0000-0100-000002000000}"/>
  <tableColumns count="5">
    <tableColumn id="1" xr3:uid="{00000000-0010-0000-0100-000001000000}" name="Produkt"/>
    <tableColumn id="2" xr3:uid="{00000000-0010-0000-0100-000002000000}" name="Nákup"/>
    <tableColumn id="3" xr3:uid="{00000000-0010-0000-0100-000003000000}" name="Predaj"/>
    <tableColumn id="4" xr3:uid="{00000000-0010-0000-0100-000004000000}" name="Kusy"/>
    <tableColumn id="5" xr3:uid="{00000000-0010-0000-0100-000005000000}" name="Tržby">
      <calculatedColumnFormula>D18*E18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support.microsoft.com/sk-sk/excel/undo-automatic-formatting-in-excel" TargetMode="External"/><Relationship Id="rId1" Type="http://schemas.openxmlformats.org/officeDocument/2006/relationships/hyperlink" Target="https://support.microsoft.com/sk-sk/office/roz%C5%A1%C3%ADren%C3%A9-mo%C5%BEnosti-33244b32-fe79-4579-91a6-48b3be0377c4" TargetMode="External"/><Relationship Id="rId4" Type="http://schemas.openxmlformats.org/officeDocument/2006/relationships/table" Target="../tables/table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adamko.fpedas.uniza.sk/externe/opakov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9"/>
  <sheetViews>
    <sheetView tabSelected="1" workbookViewId="0"/>
  </sheetViews>
  <sheetFormatPr defaultRowHeight="15" x14ac:dyDescent="0.25"/>
  <cols>
    <col min="1" max="1" width="3" customWidth="1"/>
    <col min="2" max="2" width="14" customWidth="1"/>
    <col min="3" max="3" width="100" customWidth="1"/>
  </cols>
  <sheetData>
    <row r="1" spans="2:2" x14ac:dyDescent="0.25">
      <c r="B1" s="1" t="s">
        <v>362</v>
      </c>
    </row>
    <row r="2" spans="2:2" ht="18" x14ac:dyDescent="0.25">
      <c r="B2" s="24" t="s">
        <v>0</v>
      </c>
    </row>
    <row r="4" spans="2:2" x14ac:dyDescent="0.25">
      <c r="B4" s="22" t="s">
        <v>1</v>
      </c>
    </row>
    <row r="5" spans="2:2" x14ac:dyDescent="0.25">
      <c r="B5" s="25" t="s">
        <v>330</v>
      </c>
    </row>
    <row r="6" spans="2:2" x14ac:dyDescent="0.25">
      <c r="B6" s="25" t="s">
        <v>2</v>
      </c>
    </row>
    <row r="7" spans="2:2" x14ac:dyDescent="0.25">
      <c r="B7" s="25" t="s">
        <v>3</v>
      </c>
    </row>
    <row r="8" spans="2:2" x14ac:dyDescent="0.25">
      <c r="B8" s="25" t="s">
        <v>331</v>
      </c>
    </row>
    <row r="9" spans="2:2" x14ac:dyDescent="0.25">
      <c r="B9" s="25" t="s">
        <v>4</v>
      </c>
    </row>
    <row r="10" spans="2:2" x14ac:dyDescent="0.25">
      <c r="B10" s="25" t="s">
        <v>5</v>
      </c>
    </row>
    <row r="11" spans="2:2" x14ac:dyDescent="0.25">
      <c r="B11" s="25" t="s">
        <v>6</v>
      </c>
    </row>
    <row r="12" spans="2:2" x14ac:dyDescent="0.25">
      <c r="B12" s="25" t="s">
        <v>332</v>
      </c>
    </row>
    <row r="13" spans="2:2" x14ac:dyDescent="0.25">
      <c r="B13" s="25" t="s">
        <v>333</v>
      </c>
    </row>
    <row r="15" spans="2:2" x14ac:dyDescent="0.25">
      <c r="B15" s="25" t="s">
        <v>7</v>
      </c>
    </row>
    <row r="16" spans="2:2" x14ac:dyDescent="0.25">
      <c r="B16" s="25" t="s">
        <v>8</v>
      </c>
    </row>
    <row r="17" spans="2:3" x14ac:dyDescent="0.25">
      <c r="B17" s="25" t="s">
        <v>9</v>
      </c>
    </row>
    <row r="19" spans="2:3" x14ac:dyDescent="0.25">
      <c r="B19" s="22" t="s">
        <v>10</v>
      </c>
    </row>
    <row r="21" spans="2:3" x14ac:dyDescent="0.25">
      <c r="B21" s="22" t="s">
        <v>11</v>
      </c>
    </row>
    <row r="22" spans="2:3" x14ac:dyDescent="0.25">
      <c r="B22" s="26" t="s">
        <v>12</v>
      </c>
      <c r="C22" s="25" t="s">
        <v>13</v>
      </c>
    </row>
    <row r="23" spans="2:3" x14ac:dyDescent="0.25">
      <c r="B23" s="27">
        <v>0.15</v>
      </c>
      <c r="C23" s="25" t="s">
        <v>14</v>
      </c>
    </row>
    <row r="24" spans="2:3" x14ac:dyDescent="0.25">
      <c r="B24" s="28">
        <f>8.9*(1-B23)</f>
        <v>7.5650000000000004</v>
      </c>
      <c r="C24" s="25" t="s">
        <v>334</v>
      </c>
    </row>
    <row r="25" spans="2:3" x14ac:dyDescent="0.25">
      <c r="B25" s="29">
        <f>8.9*(1-B26)</f>
        <v>8.9</v>
      </c>
      <c r="C25" s="25" t="s">
        <v>335</v>
      </c>
    </row>
    <row r="27" spans="2:3" x14ac:dyDescent="0.25">
      <c r="B27" s="22" t="s">
        <v>15</v>
      </c>
    </row>
    <row r="28" spans="2:3" x14ac:dyDescent="0.25">
      <c r="B28" s="25" t="s">
        <v>16</v>
      </c>
    </row>
    <row r="29" spans="2:3" x14ac:dyDescent="0.25">
      <c r="B29" s="25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77"/>
  <sheetViews>
    <sheetView workbookViewId="0"/>
  </sheetViews>
  <sheetFormatPr defaultRowHeight="15" x14ac:dyDescent="0.25"/>
  <cols>
    <col min="2" max="2" width="24" customWidth="1"/>
    <col min="3" max="3" width="22" customWidth="1"/>
    <col min="4" max="4" width="29" customWidth="1"/>
    <col min="5" max="5" width="4" customWidth="1"/>
    <col min="6" max="6" width="30" customWidth="1"/>
    <col min="7" max="8" width="18" customWidth="1"/>
    <col min="9" max="9" width="16" customWidth="1"/>
    <col min="10" max="10" width="14" customWidth="1"/>
  </cols>
  <sheetData>
    <row r="1" spans="2:9" ht="18" x14ac:dyDescent="0.25">
      <c r="B1" s="24" t="s">
        <v>18</v>
      </c>
    </row>
    <row r="3" spans="2:9" x14ac:dyDescent="0.25">
      <c r="B3" s="25" t="s">
        <v>336</v>
      </c>
    </row>
    <row r="5" spans="2:9" x14ac:dyDescent="0.25">
      <c r="B5" s="22" t="s">
        <v>19</v>
      </c>
      <c r="F5" s="22" t="s">
        <v>20</v>
      </c>
    </row>
    <row r="6" spans="2:9" x14ac:dyDescent="0.25">
      <c r="B6" s="25" t="s">
        <v>21</v>
      </c>
      <c r="F6" s="25" t="s">
        <v>22</v>
      </c>
    </row>
    <row r="7" spans="2:9" x14ac:dyDescent="0.25">
      <c r="B7" s="25" t="s">
        <v>23</v>
      </c>
    </row>
    <row r="8" spans="2:9" x14ac:dyDescent="0.25">
      <c r="F8" s="26" t="s">
        <v>12</v>
      </c>
      <c r="G8" s="26" t="s">
        <v>24</v>
      </c>
      <c r="H8" s="26" t="s">
        <v>25</v>
      </c>
    </row>
    <row r="9" spans="2:9" x14ac:dyDescent="0.25">
      <c r="B9" s="26" t="s">
        <v>26</v>
      </c>
      <c r="C9" s="26" t="s">
        <v>27</v>
      </c>
      <c r="F9" s="30" t="s">
        <v>28</v>
      </c>
      <c r="G9" s="31">
        <v>8.9</v>
      </c>
      <c r="H9" s="32">
        <v>120</v>
      </c>
    </row>
    <row r="10" spans="2:9" x14ac:dyDescent="0.25">
      <c r="B10" s="33">
        <v>1</v>
      </c>
      <c r="C10" s="33" t="s">
        <v>29</v>
      </c>
      <c r="F10" s="30" t="s">
        <v>30</v>
      </c>
      <c r="G10" s="31">
        <v>3.4</v>
      </c>
      <c r="H10" s="32">
        <v>340</v>
      </c>
    </row>
    <row r="11" spans="2:9" x14ac:dyDescent="0.25">
      <c r="B11" s="33">
        <v>2</v>
      </c>
      <c r="C11" s="33" t="s">
        <v>31</v>
      </c>
      <c r="F11" s="30" t="s">
        <v>32</v>
      </c>
      <c r="G11" s="31">
        <v>5.5</v>
      </c>
      <c r="H11" s="32">
        <v>95</v>
      </c>
    </row>
    <row r="13" spans="2:9" x14ac:dyDescent="0.25">
      <c r="F13" s="25" t="s">
        <v>33</v>
      </c>
    </row>
    <row r="14" spans="2:9" x14ac:dyDescent="0.25">
      <c r="F14" s="34"/>
      <c r="G14" s="34"/>
      <c r="H14" s="34"/>
      <c r="I14" s="34"/>
    </row>
    <row r="15" spans="2:9" x14ac:dyDescent="0.25">
      <c r="F15" s="34"/>
      <c r="G15" s="34"/>
      <c r="H15" s="34"/>
      <c r="I15" s="34"/>
    </row>
    <row r="16" spans="2:9" x14ac:dyDescent="0.25">
      <c r="F16" s="34"/>
      <c r="G16" s="34"/>
      <c r="H16" s="34"/>
      <c r="I16" s="34"/>
    </row>
    <row r="19" spans="2:9" x14ac:dyDescent="0.25">
      <c r="F19" s="22" t="s">
        <v>34</v>
      </c>
    </row>
    <row r="20" spans="2:9" x14ac:dyDescent="0.25">
      <c r="F20" s="25" t="s">
        <v>35</v>
      </c>
    </row>
    <row r="21" spans="2:9" x14ac:dyDescent="0.25">
      <c r="F21" s="25" t="s">
        <v>36</v>
      </c>
    </row>
    <row r="22" spans="2:9" x14ac:dyDescent="0.25">
      <c r="F22" s="25" t="s">
        <v>37</v>
      </c>
    </row>
    <row r="23" spans="2:9" x14ac:dyDescent="0.25">
      <c r="F23" s="25" t="s">
        <v>38</v>
      </c>
    </row>
    <row r="24" spans="2:9" x14ac:dyDescent="0.25">
      <c r="F24" s="3" t="s">
        <v>323</v>
      </c>
    </row>
    <row r="25" spans="2:9" x14ac:dyDescent="0.25">
      <c r="F25" s="3" t="s">
        <v>324</v>
      </c>
    </row>
    <row r="26" spans="2:9" x14ac:dyDescent="0.25">
      <c r="F26" s="25" t="s">
        <v>337</v>
      </c>
    </row>
    <row r="27" spans="2:9" x14ac:dyDescent="0.25">
      <c r="F27" s="23" t="s">
        <v>39</v>
      </c>
    </row>
    <row r="29" spans="2:9" x14ac:dyDescent="0.25">
      <c r="F29" s="30" t="s">
        <v>40</v>
      </c>
      <c r="G29" s="35">
        <v>1.1000000000000001</v>
      </c>
    </row>
    <row r="30" spans="2:9" x14ac:dyDescent="0.25">
      <c r="F30" s="26" t="s">
        <v>12</v>
      </c>
      <c r="G30" s="26" t="s">
        <v>24</v>
      </c>
      <c r="H30" s="26" t="s">
        <v>41</v>
      </c>
      <c r="I30" s="26" t="s">
        <v>42</v>
      </c>
    </row>
    <row r="31" spans="2:9" x14ac:dyDescent="0.25">
      <c r="F31" s="30" t="s">
        <v>28</v>
      </c>
      <c r="G31" s="31">
        <v>8.9</v>
      </c>
      <c r="H31" s="28">
        <f>G31*$G$29</f>
        <v>9.7900000000000009</v>
      </c>
      <c r="I31" s="36"/>
    </row>
    <row r="32" spans="2:9" x14ac:dyDescent="0.25">
      <c r="B32" s="22" t="s">
        <v>338</v>
      </c>
      <c r="F32" s="30" t="s">
        <v>30</v>
      </c>
      <c r="G32" s="31">
        <v>3.4</v>
      </c>
      <c r="H32" s="28">
        <f>G32*$G$29</f>
        <v>3.74</v>
      </c>
      <c r="I32" s="36"/>
    </row>
    <row r="33" spans="2:9" x14ac:dyDescent="0.25">
      <c r="B33" s="25" t="s">
        <v>43</v>
      </c>
      <c r="F33" s="30" t="s">
        <v>32</v>
      </c>
      <c r="G33" s="31">
        <v>5.5</v>
      </c>
      <c r="H33" s="28">
        <f>G33*$G$29</f>
        <v>6.0500000000000007</v>
      </c>
      <c r="I33" s="36"/>
    </row>
    <row r="34" spans="2:9" x14ac:dyDescent="0.25">
      <c r="B34" s="25" t="s">
        <v>44</v>
      </c>
      <c r="F34" s="30" t="s">
        <v>45</v>
      </c>
      <c r="G34" s="31">
        <v>7.2</v>
      </c>
      <c r="H34" s="28">
        <f>G34*$G$29</f>
        <v>7.9200000000000008</v>
      </c>
      <c r="I34" s="36"/>
    </row>
    <row r="35" spans="2:9" x14ac:dyDescent="0.25">
      <c r="B35" s="25"/>
      <c r="F35" s="30" t="s">
        <v>47</v>
      </c>
      <c r="G35" s="31">
        <v>4.0999999999999996</v>
      </c>
      <c r="H35" s="28">
        <f>G35*$G$29</f>
        <v>4.51</v>
      </c>
      <c r="I35" s="36"/>
    </row>
    <row r="36" spans="2:9" x14ac:dyDescent="0.25">
      <c r="B36" s="25"/>
    </row>
    <row r="37" spans="2:9" x14ac:dyDescent="0.25">
      <c r="B37" s="26" t="s">
        <v>48</v>
      </c>
      <c r="C37" s="26" t="s">
        <v>49</v>
      </c>
    </row>
    <row r="38" spans="2:9" x14ac:dyDescent="0.25">
      <c r="B38" s="37">
        <v>46296</v>
      </c>
      <c r="C38" s="38">
        <v>1250</v>
      </c>
      <c r="F38" s="22" t="s">
        <v>51</v>
      </c>
    </row>
    <row r="39" spans="2:9" x14ac:dyDescent="0.25">
      <c r="B39" s="32"/>
      <c r="C39" s="38">
        <v>980</v>
      </c>
      <c r="F39" s="25" t="s">
        <v>52</v>
      </c>
    </row>
    <row r="40" spans="2:9" x14ac:dyDescent="0.25">
      <c r="B40" s="32"/>
      <c r="C40" s="38">
        <v>1430</v>
      </c>
      <c r="F40" s="25" t="s">
        <v>53</v>
      </c>
    </row>
    <row r="41" spans="2:9" x14ac:dyDescent="0.25">
      <c r="B41" s="32"/>
      <c r="C41" s="38">
        <v>1120</v>
      </c>
      <c r="F41" s="25" t="s">
        <v>54</v>
      </c>
    </row>
    <row r="42" spans="2:9" x14ac:dyDescent="0.25">
      <c r="B42" s="32"/>
      <c r="C42" s="38">
        <v>1560</v>
      </c>
      <c r="F42" s="25" t="s">
        <v>55</v>
      </c>
    </row>
    <row r="43" spans="2:9" x14ac:dyDescent="0.25">
      <c r="B43" s="32"/>
      <c r="C43" s="38">
        <v>870</v>
      </c>
      <c r="F43" s="25" t="s">
        <v>56</v>
      </c>
    </row>
    <row r="44" spans="2:9" x14ac:dyDescent="0.25">
      <c r="B44" s="32"/>
      <c r="C44" s="38">
        <v>1340</v>
      </c>
      <c r="F44" s="25" t="s">
        <v>57</v>
      </c>
    </row>
    <row r="45" spans="2:9" x14ac:dyDescent="0.25">
      <c r="B45" s="32"/>
      <c r="C45" s="38">
        <v>1210</v>
      </c>
      <c r="F45" s="25" t="s">
        <v>58</v>
      </c>
    </row>
    <row r="46" spans="2:9" x14ac:dyDescent="0.25">
      <c r="B46" s="32"/>
      <c r="C46" s="38">
        <v>1490</v>
      </c>
      <c r="F46" s="25" t="s">
        <v>59</v>
      </c>
    </row>
    <row r="47" spans="2:9" x14ac:dyDescent="0.25">
      <c r="B47" s="32"/>
      <c r="C47" s="38">
        <v>1030</v>
      </c>
    </row>
    <row r="48" spans="2:9" x14ac:dyDescent="0.25">
      <c r="F48" s="26" t="s">
        <v>12</v>
      </c>
      <c r="G48" s="26" t="s">
        <v>24</v>
      </c>
      <c r="H48" s="26" t="s">
        <v>60</v>
      </c>
      <c r="I48" s="26" t="s">
        <v>61</v>
      </c>
    </row>
    <row r="49" spans="2:9" x14ac:dyDescent="0.25">
      <c r="F49" s="30" t="s">
        <v>28</v>
      </c>
      <c r="G49" s="31">
        <v>8.9</v>
      </c>
      <c r="H49" s="36"/>
      <c r="I49" s="36"/>
    </row>
    <row r="50" spans="2:9" x14ac:dyDescent="0.25">
      <c r="B50" s="22" t="s">
        <v>62</v>
      </c>
      <c r="F50" s="30" t="s">
        <v>30</v>
      </c>
      <c r="G50" s="31">
        <v>3.4</v>
      </c>
      <c r="H50" s="36"/>
      <c r="I50" s="31"/>
    </row>
    <row r="51" spans="2:9" x14ac:dyDescent="0.25">
      <c r="B51" s="25" t="s">
        <v>63</v>
      </c>
    </row>
    <row r="53" spans="2:9" x14ac:dyDescent="0.25">
      <c r="B53" s="26" t="s">
        <v>64</v>
      </c>
      <c r="C53" s="26" t="s">
        <v>65</v>
      </c>
    </row>
    <row r="54" spans="2:9" x14ac:dyDescent="0.25">
      <c r="B54" s="30" t="s">
        <v>67</v>
      </c>
      <c r="C54" s="33"/>
    </row>
    <row r="55" spans="2:9" x14ac:dyDescent="0.25">
      <c r="B55" s="30" t="s">
        <v>69</v>
      </c>
      <c r="C55" s="33"/>
    </row>
    <row r="56" spans="2:9" x14ac:dyDescent="0.25">
      <c r="B56" s="30" t="s">
        <v>70</v>
      </c>
      <c r="C56" s="33"/>
    </row>
    <row r="58" spans="2:9" x14ac:dyDescent="0.25">
      <c r="B58" s="23" t="s">
        <v>73</v>
      </c>
    </row>
    <row r="59" spans="2:9" x14ac:dyDescent="0.25">
      <c r="B59" s="23" t="s">
        <v>75</v>
      </c>
    </row>
    <row r="62" spans="2:9" x14ac:dyDescent="0.25">
      <c r="B62" s="4" t="s">
        <v>354</v>
      </c>
    </row>
    <row r="63" spans="2:9" x14ac:dyDescent="0.25">
      <c r="B63" s="3" t="s">
        <v>355</v>
      </c>
    </row>
    <row r="64" spans="2:9" x14ac:dyDescent="0.25">
      <c r="B64" s="25" t="s">
        <v>44</v>
      </c>
    </row>
    <row r="65" spans="2:4" x14ac:dyDescent="0.25">
      <c r="B65" s="25" t="s">
        <v>46</v>
      </c>
    </row>
    <row r="66" spans="2:4" x14ac:dyDescent="0.25">
      <c r="B66" s="3" t="s">
        <v>356</v>
      </c>
    </row>
    <row r="67" spans="2:4" x14ac:dyDescent="0.25">
      <c r="B67" s="26" t="s">
        <v>48</v>
      </c>
      <c r="C67" s="26" t="s">
        <v>49</v>
      </c>
      <c r="D67" s="26" t="s">
        <v>50</v>
      </c>
    </row>
    <row r="68" spans="2:4" x14ac:dyDescent="0.25">
      <c r="B68" s="37">
        <v>46296</v>
      </c>
      <c r="C68" s="38">
        <v>1250</v>
      </c>
      <c r="D68" s="33"/>
    </row>
    <row r="69" spans="2:4" x14ac:dyDescent="0.25">
      <c r="B69" s="32"/>
      <c r="C69" s="38">
        <v>980</v>
      </c>
      <c r="D69" s="32"/>
    </row>
    <row r="70" spans="2:4" x14ac:dyDescent="0.25">
      <c r="B70" s="32"/>
      <c r="C70" s="38">
        <v>1430</v>
      </c>
      <c r="D70" s="32"/>
    </row>
    <row r="71" spans="2:4" x14ac:dyDescent="0.25">
      <c r="B71" s="32"/>
      <c r="C71" s="38">
        <v>1120</v>
      </c>
      <c r="D71" s="32"/>
    </row>
    <row r="72" spans="2:4" x14ac:dyDescent="0.25">
      <c r="B72" s="32"/>
      <c r="C72" s="38">
        <v>1560</v>
      </c>
      <c r="D72" s="32"/>
    </row>
    <row r="73" spans="2:4" x14ac:dyDescent="0.25">
      <c r="B73" s="32"/>
      <c r="C73" s="38">
        <v>870</v>
      </c>
      <c r="D73" s="32"/>
    </row>
    <row r="74" spans="2:4" x14ac:dyDescent="0.25">
      <c r="B74" s="32"/>
      <c r="C74" s="38">
        <v>1340</v>
      </c>
      <c r="D74" s="32"/>
    </row>
    <row r="75" spans="2:4" x14ac:dyDescent="0.25">
      <c r="B75" s="32"/>
      <c r="C75" s="38">
        <v>1210</v>
      </c>
      <c r="D75" s="32"/>
    </row>
    <row r="76" spans="2:4" x14ac:dyDescent="0.25">
      <c r="B76" s="32"/>
      <c r="C76" s="38">
        <v>1490</v>
      </c>
      <c r="D76" s="32"/>
    </row>
    <row r="77" spans="2:4" x14ac:dyDescent="0.25">
      <c r="B77" s="32"/>
      <c r="C77" s="38">
        <v>1030</v>
      </c>
      <c r="D77" s="3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35"/>
  <sheetViews>
    <sheetView zoomScaleNormal="100" workbookViewId="0"/>
  </sheetViews>
  <sheetFormatPr defaultColWidth="8.5703125" defaultRowHeight="15" x14ac:dyDescent="0.25"/>
  <cols>
    <col min="2" max="2" width="26" customWidth="1"/>
    <col min="3" max="3" width="10" customWidth="1"/>
    <col min="4" max="4" width="25" customWidth="1"/>
    <col min="5" max="5" width="3" customWidth="1"/>
    <col min="6" max="6" width="27" customWidth="1"/>
  </cols>
  <sheetData>
    <row r="1" spans="2:6" ht="18" x14ac:dyDescent="0.25">
      <c r="B1" s="2" t="s">
        <v>78</v>
      </c>
    </row>
    <row r="3" spans="2:6" x14ac:dyDescent="0.25">
      <c r="B3" s="3" t="s">
        <v>79</v>
      </c>
    </row>
    <row r="5" spans="2:6" x14ac:dyDescent="0.25">
      <c r="B5" s="4" t="s">
        <v>80</v>
      </c>
      <c r="C5" s="5">
        <v>0.15</v>
      </c>
      <c r="D5" s="1" t="s">
        <v>81</v>
      </c>
    </row>
    <row r="12" spans="2:6" x14ac:dyDescent="0.25">
      <c r="B12" s="6" t="s">
        <v>12</v>
      </c>
      <c r="C12" s="6" t="s">
        <v>24</v>
      </c>
      <c r="D12" s="6" t="s">
        <v>82</v>
      </c>
      <c r="F12" s="6" t="s">
        <v>83</v>
      </c>
    </row>
    <row r="13" spans="2:6" x14ac:dyDescent="0.25">
      <c r="B13" s="7" t="s">
        <v>84</v>
      </c>
      <c r="C13" s="8">
        <v>8.9</v>
      </c>
      <c r="D13" s="9">
        <f>C13*(1-$C$5)</f>
        <v>7.5650000000000004</v>
      </c>
      <c r="F13" s="10">
        <f>C13*(1-C5)</f>
        <v>7.5650000000000004</v>
      </c>
    </row>
    <row r="14" spans="2:6" x14ac:dyDescent="0.25">
      <c r="B14" s="7" t="s">
        <v>85</v>
      </c>
      <c r="C14" s="8">
        <v>3.4</v>
      </c>
      <c r="D14" s="9"/>
      <c r="F14" s="10"/>
    </row>
    <row r="15" spans="2:6" x14ac:dyDescent="0.25">
      <c r="B15" s="7" t="s">
        <v>86</v>
      </c>
      <c r="C15" s="8">
        <v>5.5</v>
      </c>
      <c r="D15" s="9"/>
      <c r="F15" s="10"/>
    </row>
    <row r="16" spans="2:6" x14ac:dyDescent="0.25">
      <c r="B16" s="7" t="s">
        <v>87</v>
      </c>
      <c r="C16" s="8">
        <v>7.2</v>
      </c>
      <c r="D16" s="9"/>
      <c r="F16" s="10"/>
    </row>
    <row r="17" spans="2:6" x14ac:dyDescent="0.25">
      <c r="B17" s="7" t="s">
        <v>88</v>
      </c>
      <c r="C17" s="8">
        <v>4.0999999999999996</v>
      </c>
      <c r="D17" s="9"/>
      <c r="F17" s="10"/>
    </row>
    <row r="20" spans="2:6" x14ac:dyDescent="0.25">
      <c r="B20" s="22" t="s">
        <v>89</v>
      </c>
    </row>
    <row r="21" spans="2:6" x14ac:dyDescent="0.25">
      <c r="B21" s="39" t="s">
        <v>90</v>
      </c>
    </row>
    <row r="22" spans="2:6" x14ac:dyDescent="0.25">
      <c r="B22" s="39" t="s">
        <v>91</v>
      </c>
    </row>
    <row r="23" spans="2:6" x14ac:dyDescent="0.25">
      <c r="B23" s="39" t="s">
        <v>92</v>
      </c>
    </row>
    <row r="24" spans="2:6" x14ac:dyDescent="0.25">
      <c r="B24" s="39" t="s">
        <v>93</v>
      </c>
    </row>
    <row r="25" spans="2:6" x14ac:dyDescent="0.25">
      <c r="B25" s="39" t="s">
        <v>94</v>
      </c>
    </row>
    <row r="26" spans="2:6" x14ac:dyDescent="0.25">
      <c r="B26" s="39" t="s">
        <v>95</v>
      </c>
    </row>
    <row r="27" spans="2:6" x14ac:dyDescent="0.25">
      <c r="B27" s="39" t="s">
        <v>96</v>
      </c>
    </row>
    <row r="28" spans="2:6" x14ac:dyDescent="0.25">
      <c r="B28" s="39" t="s">
        <v>97</v>
      </c>
    </row>
    <row r="29" spans="2:6" x14ac:dyDescent="0.25">
      <c r="B29" s="39" t="s">
        <v>98</v>
      </c>
    </row>
    <row r="30" spans="2:6" x14ac:dyDescent="0.25">
      <c r="B30" s="39" t="s">
        <v>99</v>
      </c>
    </row>
    <row r="31" spans="2:6" x14ac:dyDescent="0.25">
      <c r="B31" s="39" t="s">
        <v>100</v>
      </c>
    </row>
    <row r="32" spans="2:6" x14ac:dyDescent="0.25">
      <c r="B32" s="39" t="s">
        <v>101</v>
      </c>
    </row>
    <row r="33" spans="2:2" x14ac:dyDescent="0.25">
      <c r="B33" s="39" t="s">
        <v>102</v>
      </c>
    </row>
    <row r="34" spans="2:2" x14ac:dyDescent="0.25">
      <c r="B34" s="39" t="s">
        <v>103</v>
      </c>
    </row>
    <row r="35" spans="2:2" x14ac:dyDescent="0.25">
      <c r="B35" s="39" t="s">
        <v>104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35"/>
  <sheetViews>
    <sheetView zoomScaleNormal="100" workbookViewId="0"/>
  </sheetViews>
  <sheetFormatPr defaultColWidth="8.5703125" defaultRowHeight="15" x14ac:dyDescent="0.25"/>
  <cols>
    <col min="2" max="8" width="26" customWidth="1"/>
  </cols>
  <sheetData>
    <row r="1" spans="2:8" ht="18" x14ac:dyDescent="0.25">
      <c r="B1" s="2" t="s">
        <v>105</v>
      </c>
    </row>
    <row r="3" spans="2:8" x14ac:dyDescent="0.25">
      <c r="B3" s="3" t="s">
        <v>106</v>
      </c>
    </row>
    <row r="4" spans="2:8" x14ac:dyDescent="0.25">
      <c r="B4" s="3" t="s">
        <v>107</v>
      </c>
    </row>
    <row r="9" spans="2:8" x14ac:dyDescent="0.25">
      <c r="B9" s="6" t="s">
        <v>12</v>
      </c>
      <c r="C9" s="6" t="s">
        <v>24</v>
      </c>
      <c r="D9" s="12">
        <v>0.05</v>
      </c>
      <c r="E9" s="12">
        <v>0.1</v>
      </c>
      <c r="F9" s="12">
        <v>0.15</v>
      </c>
      <c r="G9" s="12">
        <v>0.2</v>
      </c>
      <c r="H9" s="12">
        <v>0.25</v>
      </c>
    </row>
    <row r="10" spans="2:8" x14ac:dyDescent="0.25">
      <c r="B10" s="7" t="s">
        <v>84</v>
      </c>
      <c r="C10" s="8">
        <v>8.9</v>
      </c>
      <c r="D10" s="9">
        <f t="shared" ref="D10:H14" si="0">$C10*(1-D$9)</f>
        <v>8.4550000000000001</v>
      </c>
      <c r="E10" s="9">
        <f t="shared" si="0"/>
        <v>8.01</v>
      </c>
      <c r="F10" s="9">
        <f t="shared" si="0"/>
        <v>7.5650000000000004</v>
      </c>
      <c r="G10" s="9">
        <f t="shared" si="0"/>
        <v>7.120000000000001</v>
      </c>
      <c r="H10" s="9">
        <f t="shared" si="0"/>
        <v>6.6750000000000007</v>
      </c>
    </row>
    <row r="11" spans="2:8" x14ac:dyDescent="0.25">
      <c r="B11" s="7" t="s">
        <v>85</v>
      </c>
      <c r="C11" s="8">
        <v>3.4</v>
      </c>
      <c r="D11" s="9">
        <f t="shared" si="0"/>
        <v>3.23</v>
      </c>
      <c r="E11" s="9">
        <f t="shared" si="0"/>
        <v>3.06</v>
      </c>
      <c r="F11" s="9">
        <f t="shared" si="0"/>
        <v>2.8899999999999997</v>
      </c>
      <c r="G11" s="9">
        <f t="shared" si="0"/>
        <v>2.72</v>
      </c>
      <c r="H11" s="9">
        <f t="shared" si="0"/>
        <v>2.5499999999999998</v>
      </c>
    </row>
    <row r="12" spans="2:8" x14ac:dyDescent="0.25">
      <c r="B12" s="7" t="s">
        <v>86</v>
      </c>
      <c r="C12" s="8">
        <v>5.5</v>
      </c>
      <c r="D12" s="9">
        <f t="shared" si="0"/>
        <v>5.2249999999999996</v>
      </c>
      <c r="E12" s="9">
        <f t="shared" si="0"/>
        <v>4.95</v>
      </c>
      <c r="F12" s="9">
        <f t="shared" si="0"/>
        <v>4.6749999999999998</v>
      </c>
      <c r="G12" s="9">
        <f t="shared" si="0"/>
        <v>4.4000000000000004</v>
      </c>
      <c r="H12" s="9">
        <f t="shared" si="0"/>
        <v>4.125</v>
      </c>
    </row>
    <row r="13" spans="2:8" x14ac:dyDescent="0.25">
      <c r="B13" s="7" t="s">
        <v>87</v>
      </c>
      <c r="C13" s="8">
        <v>7.2</v>
      </c>
      <c r="D13" s="9">
        <f t="shared" si="0"/>
        <v>6.84</v>
      </c>
      <c r="E13" s="9">
        <f t="shared" si="0"/>
        <v>6.48</v>
      </c>
      <c r="F13" s="9">
        <f t="shared" si="0"/>
        <v>6.12</v>
      </c>
      <c r="G13" s="9">
        <f t="shared" si="0"/>
        <v>5.7600000000000007</v>
      </c>
      <c r="H13" s="9">
        <f t="shared" si="0"/>
        <v>5.4</v>
      </c>
    </row>
    <row r="14" spans="2:8" x14ac:dyDescent="0.25">
      <c r="B14" s="7" t="s">
        <v>88</v>
      </c>
      <c r="C14" s="8">
        <v>4.0999999999999996</v>
      </c>
      <c r="D14" s="9">
        <f t="shared" si="0"/>
        <v>3.8949999999999996</v>
      </c>
      <c r="E14" s="9">
        <f t="shared" si="0"/>
        <v>3.69</v>
      </c>
      <c r="F14" s="9">
        <f t="shared" si="0"/>
        <v>3.4849999999999994</v>
      </c>
      <c r="G14" s="9">
        <f t="shared" si="0"/>
        <v>3.28</v>
      </c>
      <c r="H14" s="9">
        <f t="shared" si="0"/>
        <v>3.0749999999999997</v>
      </c>
    </row>
    <row r="17" spans="2:3" x14ac:dyDescent="0.25">
      <c r="B17" s="4" t="s">
        <v>89</v>
      </c>
    </row>
    <row r="18" spans="2:3" x14ac:dyDescent="0.25">
      <c r="B18" s="11" t="s">
        <v>108</v>
      </c>
    </row>
    <row r="19" spans="2:3" x14ac:dyDescent="0.25">
      <c r="B19" s="11" t="s">
        <v>109</v>
      </c>
    </row>
    <row r="20" spans="2:3" x14ac:dyDescent="0.25">
      <c r="B20" s="11" t="s">
        <v>110</v>
      </c>
    </row>
    <row r="21" spans="2:3" x14ac:dyDescent="0.25">
      <c r="B21" s="11" t="s">
        <v>111</v>
      </c>
    </row>
    <row r="22" spans="2:3" x14ac:dyDescent="0.25">
      <c r="B22" s="11" t="s">
        <v>112</v>
      </c>
    </row>
    <row r="23" spans="2:3" x14ac:dyDescent="0.25">
      <c r="B23" s="39" t="s">
        <v>113</v>
      </c>
    </row>
    <row r="24" spans="2:3" x14ac:dyDescent="0.25">
      <c r="B24" s="11" t="s">
        <v>114</v>
      </c>
    </row>
    <row r="25" spans="2:3" x14ac:dyDescent="0.25">
      <c r="B25" s="11" t="s">
        <v>115</v>
      </c>
    </row>
    <row r="27" spans="2:3" x14ac:dyDescent="0.25">
      <c r="B27" s="22" t="s">
        <v>116</v>
      </c>
    </row>
    <row r="28" spans="2:3" x14ac:dyDescent="0.25">
      <c r="B28" s="20" t="s">
        <v>117</v>
      </c>
      <c r="C28" s="20" t="s">
        <v>118</v>
      </c>
    </row>
    <row r="29" spans="2:3" x14ac:dyDescent="0.25">
      <c r="B29" s="21" t="s">
        <v>119</v>
      </c>
      <c r="C29" s="19" t="s">
        <v>120</v>
      </c>
    </row>
    <row r="30" spans="2:3" x14ac:dyDescent="0.25">
      <c r="B30" s="21" t="s">
        <v>121</v>
      </c>
      <c r="C30" s="19" t="s">
        <v>122</v>
      </c>
    </row>
    <row r="31" spans="2:3" x14ac:dyDescent="0.25">
      <c r="B31" s="21" t="s">
        <v>123</v>
      </c>
      <c r="C31" s="19" t="s">
        <v>124</v>
      </c>
    </row>
    <row r="32" spans="2:3" x14ac:dyDescent="0.25">
      <c r="B32" s="21" t="s">
        <v>125</v>
      </c>
      <c r="C32" s="19" t="s">
        <v>126</v>
      </c>
    </row>
    <row r="34" spans="2:2" x14ac:dyDescent="0.25">
      <c r="B34" s="23" t="s">
        <v>127</v>
      </c>
    </row>
    <row r="35" spans="2:2" x14ac:dyDescent="0.25">
      <c r="B35" s="23" t="s">
        <v>128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31"/>
  <sheetViews>
    <sheetView zoomScaleNormal="100" workbookViewId="0">
      <selection activeCell="B1" sqref="B1:L33"/>
    </sheetView>
  </sheetViews>
  <sheetFormatPr defaultColWidth="8.5703125" defaultRowHeight="15" x14ac:dyDescent="0.25"/>
  <cols>
    <col min="2" max="2" width="26" customWidth="1"/>
    <col min="3" max="4" width="14" customWidth="1"/>
  </cols>
  <sheetData>
    <row r="1" spans="2:4" ht="18" x14ac:dyDescent="0.25">
      <c r="B1" s="2" t="s">
        <v>129</v>
      </c>
    </row>
    <row r="3" spans="2:4" x14ac:dyDescent="0.25">
      <c r="B3" s="3" t="s">
        <v>130</v>
      </c>
    </row>
    <row r="5" spans="2:4" x14ac:dyDescent="0.25">
      <c r="B5" s="4" t="s">
        <v>131</v>
      </c>
      <c r="C5" s="5">
        <v>0.23</v>
      </c>
      <c r="D5" s="1" t="s">
        <v>132</v>
      </c>
    </row>
    <row r="9" spans="2:4" x14ac:dyDescent="0.25">
      <c r="B9" s="6" t="s">
        <v>12</v>
      </c>
      <c r="C9" s="6" t="s">
        <v>133</v>
      </c>
      <c r="D9" s="6" t="s">
        <v>134</v>
      </c>
    </row>
    <row r="10" spans="2:4" x14ac:dyDescent="0.25">
      <c r="B10" s="7" t="s">
        <v>84</v>
      </c>
      <c r="C10" s="8">
        <v>8.9</v>
      </c>
      <c r="D10" s="9">
        <f>C10*(1+DPH)</f>
        <v>10.947000000000001</v>
      </c>
    </row>
    <row r="11" spans="2:4" x14ac:dyDescent="0.25">
      <c r="B11" s="7" t="s">
        <v>85</v>
      </c>
      <c r="C11" s="8">
        <v>3.4</v>
      </c>
      <c r="D11" s="9">
        <f>C11*(1+DPH)</f>
        <v>4.1819999999999995</v>
      </c>
    </row>
    <row r="12" spans="2:4" x14ac:dyDescent="0.25">
      <c r="B12" s="7" t="s">
        <v>86</v>
      </c>
      <c r="C12" s="8">
        <v>5.5</v>
      </c>
      <c r="D12" s="9">
        <f>C12*(1+DPH)</f>
        <v>6.7649999999999997</v>
      </c>
    </row>
    <row r="13" spans="2:4" x14ac:dyDescent="0.25">
      <c r="B13" s="7" t="s">
        <v>87</v>
      </c>
      <c r="C13" s="8">
        <v>7.2</v>
      </c>
      <c r="D13" s="9">
        <f>C13*(1+DPH)</f>
        <v>8.8559999999999999</v>
      </c>
    </row>
    <row r="14" spans="2:4" x14ac:dyDescent="0.25">
      <c r="B14" s="7" t="s">
        <v>88</v>
      </c>
      <c r="C14" s="8">
        <v>4.0999999999999996</v>
      </c>
      <c r="D14" s="9">
        <f>C14*(1+DPH)</f>
        <v>5.0429999999999993</v>
      </c>
    </row>
    <row r="15" spans="2:4" x14ac:dyDescent="0.25">
      <c r="B15" s="40" t="s">
        <v>135</v>
      </c>
      <c r="C15" s="41">
        <f>SUM(C10:C14)</f>
        <v>29.1</v>
      </c>
      <c r="D15" s="41">
        <f>SUM(D10:D14)</f>
        <v>35.792999999999999</v>
      </c>
    </row>
    <row r="17" spans="2:2" x14ac:dyDescent="0.25">
      <c r="B17" s="4" t="s">
        <v>89</v>
      </c>
    </row>
    <row r="18" spans="2:2" x14ac:dyDescent="0.25">
      <c r="B18" s="39" t="s">
        <v>136</v>
      </c>
    </row>
    <row r="19" spans="2:2" x14ac:dyDescent="0.25">
      <c r="B19" s="11" t="s">
        <v>137</v>
      </c>
    </row>
    <row r="20" spans="2:2" x14ac:dyDescent="0.25">
      <c r="B20" s="11" t="s">
        <v>138</v>
      </c>
    </row>
    <row r="23" spans="2:2" x14ac:dyDescent="0.25">
      <c r="B23" s="39" t="s">
        <v>339</v>
      </c>
    </row>
    <row r="24" spans="2:2" x14ac:dyDescent="0.25">
      <c r="B24" s="39" t="s">
        <v>139</v>
      </c>
    </row>
    <row r="26" spans="2:2" x14ac:dyDescent="0.25">
      <c r="B26" s="22" t="s">
        <v>140</v>
      </c>
    </row>
    <row r="27" spans="2:2" x14ac:dyDescent="0.25">
      <c r="B27" s="39" t="s">
        <v>340</v>
      </c>
    </row>
    <row r="28" spans="2:2" x14ac:dyDescent="0.25">
      <c r="B28" s="39" t="s">
        <v>141</v>
      </c>
    </row>
    <row r="29" spans="2:2" x14ac:dyDescent="0.25">
      <c r="B29" s="39" t="s">
        <v>142</v>
      </c>
    </row>
    <row r="31" spans="2:2" x14ac:dyDescent="0.25">
      <c r="B31" s="39" t="s">
        <v>341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74"/>
  <sheetViews>
    <sheetView zoomScale="115" zoomScaleNormal="115" workbookViewId="0">
      <selection activeCell="B49" sqref="B49"/>
    </sheetView>
  </sheetViews>
  <sheetFormatPr defaultColWidth="8.5703125" defaultRowHeight="15" x14ac:dyDescent="0.25"/>
  <cols>
    <col min="1" max="1" width="3" customWidth="1"/>
    <col min="2" max="2" width="30" customWidth="1"/>
    <col min="3" max="4" width="11" customWidth="1"/>
    <col min="5" max="5" width="9" customWidth="1"/>
    <col min="6" max="6" width="14" customWidth="1"/>
    <col min="7" max="7" width="3" customWidth="1"/>
    <col min="8" max="8" width="34" customWidth="1"/>
    <col min="9" max="9" width="3" customWidth="1"/>
    <col min="10" max="10" width="14" customWidth="1"/>
  </cols>
  <sheetData>
    <row r="1" spans="2:10" ht="18" x14ac:dyDescent="0.25">
      <c r="B1" s="2" t="s">
        <v>143</v>
      </c>
    </row>
    <row r="3" spans="2:10" x14ac:dyDescent="0.25">
      <c r="B3" s="3" t="s">
        <v>144</v>
      </c>
      <c r="H3" s="4" t="s">
        <v>145</v>
      </c>
    </row>
    <row r="4" spans="2:10" x14ac:dyDescent="0.25">
      <c r="H4" s="3" t="s">
        <v>146</v>
      </c>
      <c r="J4" s="42">
        <f>SUM(F9:F13)</f>
        <v>4039.5</v>
      </c>
    </row>
    <row r="5" spans="2:10" x14ac:dyDescent="0.25">
      <c r="H5" s="3" t="s">
        <v>147</v>
      </c>
      <c r="J5" s="42">
        <f>SUM(F18:F22)</f>
        <v>4039.5</v>
      </c>
    </row>
    <row r="6" spans="2:10" x14ac:dyDescent="0.25">
      <c r="H6" s="3" t="s">
        <v>148</v>
      </c>
      <c r="J6" s="42">
        <f>SUM(F27:F31)</f>
        <v>4039.5</v>
      </c>
    </row>
    <row r="7" spans="2:10" x14ac:dyDescent="0.25">
      <c r="B7" s="4" t="s">
        <v>149</v>
      </c>
      <c r="H7" s="3" t="s">
        <v>150</v>
      </c>
      <c r="J7" s="42">
        <f>SUM(PredajC[Tržby])</f>
        <v>4039.5</v>
      </c>
    </row>
    <row r="8" spans="2:10" x14ac:dyDescent="0.25">
      <c r="B8" s="6" t="s">
        <v>12</v>
      </c>
      <c r="C8" s="6" t="s">
        <v>151</v>
      </c>
      <c r="D8" s="6" t="s">
        <v>152</v>
      </c>
      <c r="E8" s="6" t="s">
        <v>25</v>
      </c>
      <c r="F8" s="6" t="s">
        <v>153</v>
      </c>
    </row>
    <row r="9" spans="2:10" x14ac:dyDescent="0.25">
      <c r="B9" s="7" t="s">
        <v>84</v>
      </c>
      <c r="C9" s="8">
        <v>6.2</v>
      </c>
      <c r="D9" s="8">
        <v>8.9</v>
      </c>
      <c r="E9" s="13">
        <v>120</v>
      </c>
      <c r="F9" s="14">
        <f>D9*E9</f>
        <v>1068</v>
      </c>
    </row>
    <row r="10" spans="2:10" x14ac:dyDescent="0.25">
      <c r="B10" s="7" t="s">
        <v>85</v>
      </c>
      <c r="C10" s="8">
        <v>2.1</v>
      </c>
      <c r="D10" s="8">
        <v>3.4</v>
      </c>
      <c r="E10" s="13">
        <v>340</v>
      </c>
      <c r="F10" s="14">
        <f>D10*E10</f>
        <v>1156</v>
      </c>
    </row>
    <row r="11" spans="2:10" x14ac:dyDescent="0.25">
      <c r="B11" s="7" t="s">
        <v>86</v>
      </c>
      <c r="C11" s="8">
        <v>3.8</v>
      </c>
      <c r="D11" s="8">
        <v>5.5</v>
      </c>
      <c r="E11" s="13">
        <v>95</v>
      </c>
      <c r="F11" s="14">
        <f>D11*E11</f>
        <v>522.5</v>
      </c>
    </row>
    <row r="12" spans="2:10" x14ac:dyDescent="0.25">
      <c r="B12" s="7" t="s">
        <v>87</v>
      </c>
      <c r="C12" s="8">
        <v>5.4</v>
      </c>
      <c r="D12" s="8">
        <v>7.2</v>
      </c>
      <c r="E12" s="13">
        <v>60</v>
      </c>
      <c r="F12" s="14">
        <f>D12*E12</f>
        <v>432</v>
      </c>
    </row>
    <row r="13" spans="2:10" x14ac:dyDescent="0.25">
      <c r="B13" s="7" t="s">
        <v>88</v>
      </c>
      <c r="C13" s="8">
        <v>2.6</v>
      </c>
      <c r="D13" s="8">
        <v>4.0999999999999996</v>
      </c>
      <c r="E13" s="13">
        <v>210</v>
      </c>
      <c r="F13" s="14">
        <f>D13*E13</f>
        <v>860.99999999999989</v>
      </c>
    </row>
    <row r="16" spans="2:10" x14ac:dyDescent="0.25">
      <c r="B16" s="4" t="s">
        <v>154</v>
      </c>
    </row>
    <row r="17" spans="2:6" x14ac:dyDescent="0.25">
      <c r="B17" s="6" t="s">
        <v>12</v>
      </c>
      <c r="C17" s="6" t="s">
        <v>151</v>
      </c>
      <c r="D17" s="6" t="s">
        <v>152</v>
      </c>
      <c r="E17" s="6" t="s">
        <v>25</v>
      </c>
      <c r="F17" s="6" t="s">
        <v>153</v>
      </c>
    </row>
    <row r="18" spans="2:6" x14ac:dyDescent="0.25">
      <c r="B18" s="7" t="s">
        <v>84</v>
      </c>
      <c r="C18" s="8">
        <v>6.2</v>
      </c>
      <c r="D18" s="8">
        <v>8.9</v>
      </c>
      <c r="E18" s="13">
        <v>120</v>
      </c>
      <c r="F18" s="14">
        <f>D18*E18</f>
        <v>1068</v>
      </c>
    </row>
    <row r="19" spans="2:6" x14ac:dyDescent="0.25">
      <c r="B19" s="7" t="s">
        <v>85</v>
      </c>
      <c r="C19" s="8">
        <v>2.1</v>
      </c>
      <c r="D19" s="8">
        <v>3.4</v>
      </c>
      <c r="E19" s="13">
        <v>340</v>
      </c>
      <c r="F19" s="14">
        <f>D19*E19</f>
        <v>1156</v>
      </c>
    </row>
    <row r="20" spans="2:6" x14ac:dyDescent="0.25">
      <c r="B20" s="7" t="s">
        <v>86</v>
      </c>
      <c r="C20" s="8">
        <v>3.8</v>
      </c>
      <c r="D20" s="8">
        <v>5.5</v>
      </c>
      <c r="E20" s="13">
        <v>95</v>
      </c>
      <c r="F20" s="14">
        <f>D20*E20</f>
        <v>522.5</v>
      </c>
    </row>
    <row r="21" spans="2:6" x14ac:dyDescent="0.25">
      <c r="B21" s="7" t="s">
        <v>87</v>
      </c>
      <c r="C21" s="8">
        <v>5.4</v>
      </c>
      <c r="D21" s="8">
        <v>7.2</v>
      </c>
      <c r="E21" s="13">
        <v>60</v>
      </c>
      <c r="F21" s="14">
        <f>D21*E21</f>
        <v>432</v>
      </c>
    </row>
    <row r="22" spans="2:6" x14ac:dyDescent="0.25">
      <c r="B22" s="7" t="s">
        <v>88</v>
      </c>
      <c r="C22" s="8">
        <v>2.6</v>
      </c>
      <c r="D22" s="8">
        <v>4.0999999999999996</v>
      </c>
      <c r="E22" s="13">
        <v>210</v>
      </c>
      <c r="F22" s="14">
        <f>D22*E22</f>
        <v>860.99999999999989</v>
      </c>
    </row>
    <row r="25" spans="2:6" x14ac:dyDescent="0.25">
      <c r="B25" s="4" t="s">
        <v>155</v>
      </c>
    </row>
    <row r="26" spans="2:6" x14ac:dyDescent="0.25">
      <c r="B26" s="6" t="s">
        <v>12</v>
      </c>
      <c r="C26" s="6" t="s">
        <v>151</v>
      </c>
      <c r="D26" s="6" t="s">
        <v>152</v>
      </c>
      <c r="E26" s="6" t="s">
        <v>25</v>
      </c>
      <c r="F26" s="6" t="s">
        <v>153</v>
      </c>
    </row>
    <row r="27" spans="2:6" x14ac:dyDescent="0.25">
      <c r="B27" s="7" t="s">
        <v>84</v>
      </c>
      <c r="C27" s="8">
        <v>6.2</v>
      </c>
      <c r="D27" s="8">
        <v>8.9</v>
      </c>
      <c r="E27" s="13">
        <v>120</v>
      </c>
      <c r="F27" s="14">
        <f>PredajC[[#This Row],[Predaj]]*PredajC[[#This Row],[Kusy]]</f>
        <v>1068</v>
      </c>
    </row>
    <row r="28" spans="2:6" x14ac:dyDescent="0.25">
      <c r="B28" s="7" t="s">
        <v>85</v>
      </c>
      <c r="C28" s="8">
        <v>2.1</v>
      </c>
      <c r="D28" s="8">
        <v>3.4</v>
      </c>
      <c r="E28" s="13">
        <v>340</v>
      </c>
      <c r="F28" s="14">
        <f>PredajC[[#This Row],[Predaj]]*PredajC[[#This Row],[Kusy]]</f>
        <v>1156</v>
      </c>
    </row>
    <row r="29" spans="2:6" x14ac:dyDescent="0.25">
      <c r="B29" s="7" t="s">
        <v>86</v>
      </c>
      <c r="C29" s="8">
        <v>3.8</v>
      </c>
      <c r="D29" s="8">
        <v>5.5</v>
      </c>
      <c r="E29" s="13">
        <v>95</v>
      </c>
      <c r="F29" s="14">
        <f>PredajC[[#This Row],[Predaj]]*PredajC[[#This Row],[Kusy]]</f>
        <v>522.5</v>
      </c>
    </row>
    <row r="30" spans="2:6" x14ac:dyDescent="0.25">
      <c r="B30" s="7" t="s">
        <v>87</v>
      </c>
      <c r="C30" s="8">
        <v>5.4</v>
      </c>
      <c r="D30" s="8">
        <v>7.2</v>
      </c>
      <c r="E30" s="13">
        <v>60</v>
      </c>
      <c r="F30" s="14">
        <f>PredajC[[#This Row],[Predaj]]*PredajC[[#This Row],[Kusy]]</f>
        <v>432</v>
      </c>
    </row>
    <row r="31" spans="2:6" x14ac:dyDescent="0.25">
      <c r="B31" s="7" t="s">
        <v>88</v>
      </c>
      <c r="C31" s="8">
        <v>2.6</v>
      </c>
      <c r="D31" s="8">
        <v>4.0999999999999996</v>
      </c>
      <c r="E31" s="13">
        <v>210</v>
      </c>
      <c r="F31" s="14">
        <f>PredajC[[#This Row],[Predaj]]*PredajC[[#This Row],[Kusy]]</f>
        <v>860.99999999999989</v>
      </c>
    </row>
    <row r="34" spans="2:2" x14ac:dyDescent="0.25">
      <c r="B34" s="4" t="s">
        <v>156</v>
      </c>
    </row>
    <row r="35" spans="2:2" x14ac:dyDescent="0.25">
      <c r="B35" s="11" t="s">
        <v>157</v>
      </c>
    </row>
    <row r="36" spans="2:2" x14ac:dyDescent="0.25">
      <c r="B36" s="11" t="s">
        <v>158</v>
      </c>
    </row>
    <row r="37" spans="2:2" x14ac:dyDescent="0.25">
      <c r="B37" s="11" t="s">
        <v>159</v>
      </c>
    </row>
    <row r="38" spans="2:2" x14ac:dyDescent="0.25">
      <c r="B38" s="4"/>
    </row>
    <row r="39" spans="2:2" x14ac:dyDescent="0.25">
      <c r="B39" s="4" t="s">
        <v>160</v>
      </c>
    </row>
    <row r="40" spans="2:2" x14ac:dyDescent="0.25">
      <c r="B40" s="11" t="s">
        <v>161</v>
      </c>
    </row>
    <row r="41" spans="2:2" x14ac:dyDescent="0.25">
      <c r="B41" s="11" t="s">
        <v>162</v>
      </c>
    </row>
    <row r="42" spans="2:2" x14ac:dyDescent="0.25">
      <c r="B42" s="43" t="s">
        <v>163</v>
      </c>
    </row>
    <row r="43" spans="2:2" x14ac:dyDescent="0.25">
      <c r="B43" s="39" t="s">
        <v>164</v>
      </c>
    </row>
    <row r="44" spans="2:2" x14ac:dyDescent="0.25">
      <c r="B44" s="11" t="s">
        <v>165</v>
      </c>
    </row>
    <row r="45" spans="2:2" x14ac:dyDescent="0.25">
      <c r="B45" s="11" t="s">
        <v>166</v>
      </c>
    </row>
    <row r="46" spans="2:2" x14ac:dyDescent="0.25">
      <c r="B46" s="11"/>
    </row>
    <row r="47" spans="2:2" x14ac:dyDescent="0.25">
      <c r="B47" s="4" t="s">
        <v>167</v>
      </c>
    </row>
    <row r="48" spans="2:2" x14ac:dyDescent="0.25">
      <c r="B48" s="11" t="s">
        <v>168</v>
      </c>
    </row>
    <row r="49" spans="2:2" x14ac:dyDescent="0.25">
      <c r="B49" s="11" t="s">
        <v>169</v>
      </c>
    </row>
    <row r="50" spans="2:2" x14ac:dyDescent="0.25">
      <c r="B50" s="11" t="s">
        <v>170</v>
      </c>
    </row>
    <row r="51" spans="2:2" x14ac:dyDescent="0.25">
      <c r="B51" s="11" t="s">
        <v>171</v>
      </c>
    </row>
    <row r="52" spans="2:2" x14ac:dyDescent="0.25">
      <c r="B52" s="39" t="s">
        <v>172</v>
      </c>
    </row>
    <row r="53" spans="2:2" x14ac:dyDescent="0.25">
      <c r="B53" s="43" t="s">
        <v>173</v>
      </c>
    </row>
    <row r="54" spans="2:2" x14ac:dyDescent="0.25">
      <c r="B54" s="11" t="s">
        <v>174</v>
      </c>
    </row>
    <row r="55" spans="2:2" x14ac:dyDescent="0.25">
      <c r="B55" s="11" t="s">
        <v>175</v>
      </c>
    </row>
    <row r="56" spans="2:2" x14ac:dyDescent="0.25">
      <c r="B56" s="11" t="s">
        <v>176</v>
      </c>
    </row>
    <row r="57" spans="2:2" x14ac:dyDescent="0.25">
      <c r="B57" s="11" t="s">
        <v>177</v>
      </c>
    </row>
    <row r="58" spans="2:2" x14ac:dyDescent="0.25">
      <c r="B58" s="11" t="s">
        <v>178</v>
      </c>
    </row>
    <row r="59" spans="2:2" x14ac:dyDescent="0.25">
      <c r="B59" s="11"/>
    </row>
    <row r="60" spans="2:2" x14ac:dyDescent="0.25">
      <c r="B60" s="4" t="s">
        <v>179</v>
      </c>
    </row>
    <row r="61" spans="2:2" x14ac:dyDescent="0.25">
      <c r="B61" s="11" t="s">
        <v>180</v>
      </c>
    </row>
    <row r="62" spans="2:2" x14ac:dyDescent="0.25">
      <c r="B62" s="11" t="s">
        <v>181</v>
      </c>
    </row>
    <row r="63" spans="2:2" x14ac:dyDescent="0.25">
      <c r="B63" s="11" t="s">
        <v>182</v>
      </c>
    </row>
    <row r="64" spans="2:2" x14ac:dyDescent="0.25">
      <c r="B64" s="11" t="s">
        <v>183</v>
      </c>
    </row>
    <row r="65" spans="2:2" x14ac:dyDescent="0.25">
      <c r="B65" s="11"/>
    </row>
    <row r="66" spans="2:2" x14ac:dyDescent="0.25">
      <c r="B66" s="4" t="s">
        <v>184</v>
      </c>
    </row>
    <row r="67" spans="2:2" x14ac:dyDescent="0.25">
      <c r="B67" s="11" t="s">
        <v>185</v>
      </c>
    </row>
    <row r="68" spans="2:2" x14ac:dyDescent="0.25">
      <c r="B68" s="11" t="s">
        <v>186</v>
      </c>
    </row>
    <row r="69" spans="2:2" x14ac:dyDescent="0.25">
      <c r="B69" s="11" t="s">
        <v>187</v>
      </c>
    </row>
    <row r="70" spans="2:2" x14ac:dyDescent="0.25">
      <c r="B70" s="11" t="s">
        <v>188</v>
      </c>
    </row>
    <row r="71" spans="2:2" x14ac:dyDescent="0.25">
      <c r="B71" s="11" t="s">
        <v>189</v>
      </c>
    </row>
    <row r="72" spans="2:2" x14ac:dyDescent="0.25">
      <c r="B72" s="39" t="s">
        <v>190</v>
      </c>
    </row>
    <row r="73" spans="2:2" x14ac:dyDescent="0.25">
      <c r="B73" s="11"/>
    </row>
    <row r="74" spans="2:2" x14ac:dyDescent="0.25">
      <c r="B74" s="11"/>
    </row>
  </sheetData>
  <hyperlinks>
    <hyperlink ref="B42" r:id="rId1" xr:uid="{00000000-0004-0000-0500-000000000000}"/>
    <hyperlink ref="B53" r:id="rId2" xr:uid="{00000000-0004-0000-0500-000001000000}"/>
  </hyperlinks>
  <pageMargins left="0.7" right="0.7" top="0.75" bottom="0.75" header="0.511811023622047" footer="0.511811023622047"/>
  <pageSetup paperSize="9" orientation="portrait" horizontalDpi="300" verticalDpi="300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26"/>
  <sheetViews>
    <sheetView zoomScaleNormal="100" workbookViewId="0"/>
  </sheetViews>
  <sheetFormatPr defaultColWidth="8.5703125" defaultRowHeight="15" x14ac:dyDescent="0.25"/>
  <cols>
    <col min="2" max="2" width="40" customWidth="1"/>
    <col min="3" max="3" width="12" customWidth="1"/>
    <col min="4" max="4" width="10" customWidth="1"/>
    <col min="5" max="5" width="14" customWidth="1"/>
    <col min="6" max="6" width="3" customWidth="1"/>
    <col min="7" max="7" width="64" customWidth="1"/>
  </cols>
  <sheetData>
    <row r="1" spans="2:7" ht="18" x14ac:dyDescent="0.25">
      <c r="B1" s="2" t="s">
        <v>237</v>
      </c>
    </row>
    <row r="3" spans="2:7" x14ac:dyDescent="0.25">
      <c r="B3" s="3" t="s">
        <v>238</v>
      </c>
    </row>
    <row r="6" spans="2:7" x14ac:dyDescent="0.25">
      <c r="B6" s="4" t="s">
        <v>239</v>
      </c>
    </row>
    <row r="7" spans="2:7" x14ac:dyDescent="0.25">
      <c r="B7" s="6" t="s">
        <v>151</v>
      </c>
      <c r="C7" s="44">
        <v>6.2</v>
      </c>
      <c r="G7" s="39" t="s">
        <v>240</v>
      </c>
    </row>
    <row r="8" spans="2:7" x14ac:dyDescent="0.25">
      <c r="B8" s="6" t="s">
        <v>152</v>
      </c>
      <c r="C8" s="44">
        <v>8.9</v>
      </c>
      <c r="G8" s="11" t="s">
        <v>241</v>
      </c>
    </row>
    <row r="9" spans="2:7" x14ac:dyDescent="0.25">
      <c r="B9" s="7" t="s">
        <v>242</v>
      </c>
      <c r="C9" s="17">
        <f>(C8-C7)/C8</f>
        <v>0.30337078651685395</v>
      </c>
    </row>
    <row r="10" spans="2:7" x14ac:dyDescent="0.25">
      <c r="B10" s="7" t="s">
        <v>243</v>
      </c>
      <c r="C10" s="17">
        <f>(C8-C7)/C7</f>
        <v>0.43548387096774194</v>
      </c>
    </row>
    <row r="13" spans="2:7" x14ac:dyDescent="0.25">
      <c r="B13" s="4" t="s">
        <v>244</v>
      </c>
    </row>
    <row r="14" spans="2:7" x14ac:dyDescent="0.25">
      <c r="B14" s="6" t="s">
        <v>245</v>
      </c>
      <c r="C14" s="45">
        <v>0.2</v>
      </c>
      <c r="G14" s="11" t="s">
        <v>246</v>
      </c>
    </row>
    <row r="15" spans="2:7" x14ac:dyDescent="0.25">
      <c r="B15" s="6" t="s">
        <v>247</v>
      </c>
      <c r="C15" s="45">
        <v>0.25</v>
      </c>
      <c r="G15" s="11" t="s">
        <v>248</v>
      </c>
    </row>
    <row r="16" spans="2:7" x14ac:dyDescent="0.25">
      <c r="B16" s="7" t="s">
        <v>249</v>
      </c>
      <c r="C16" s="18">
        <f>(C15-C14)*100</f>
        <v>4.9999999999999991</v>
      </c>
    </row>
    <row r="17" spans="2:7" x14ac:dyDescent="0.25">
      <c r="B17" s="7" t="s">
        <v>250</v>
      </c>
      <c r="C17" s="17">
        <f>(C15-C14)/C14</f>
        <v>0.24999999999999994</v>
      </c>
    </row>
    <row r="20" spans="2:7" x14ac:dyDescent="0.25">
      <c r="B20" s="4" t="s">
        <v>251</v>
      </c>
    </row>
    <row r="21" spans="2:7" x14ac:dyDescent="0.25">
      <c r="B21" s="6" t="s">
        <v>12</v>
      </c>
      <c r="C21" s="6" t="s">
        <v>24</v>
      </c>
      <c r="D21" s="6" t="s">
        <v>25</v>
      </c>
      <c r="E21" s="6" t="s">
        <v>153</v>
      </c>
    </row>
    <row r="22" spans="2:7" x14ac:dyDescent="0.25">
      <c r="B22" s="7" t="s">
        <v>252</v>
      </c>
      <c r="C22" s="8">
        <v>10</v>
      </c>
      <c r="D22" s="13">
        <v>100</v>
      </c>
      <c r="E22" s="46">
        <f>C22*D22</f>
        <v>1000</v>
      </c>
      <c r="G22" s="11" t="s">
        <v>253</v>
      </c>
    </row>
    <row r="23" spans="2:7" x14ac:dyDescent="0.25">
      <c r="B23" s="7" t="s">
        <v>254</v>
      </c>
      <c r="C23" s="8">
        <v>50</v>
      </c>
      <c r="D23" s="13">
        <v>10</v>
      </c>
      <c r="E23" s="46">
        <f>C23*D23</f>
        <v>500</v>
      </c>
      <c r="G23" s="11" t="s">
        <v>255</v>
      </c>
    </row>
    <row r="24" spans="2:7" x14ac:dyDescent="0.25">
      <c r="B24" s="7" t="s">
        <v>256</v>
      </c>
      <c r="C24" s="8">
        <v>100</v>
      </c>
      <c r="D24" s="13">
        <v>5</v>
      </c>
      <c r="E24" s="46">
        <f>C24*D24</f>
        <v>500</v>
      </c>
      <c r="G24" s="11" t="s">
        <v>257</v>
      </c>
    </row>
    <row r="25" spans="2:7" x14ac:dyDescent="0.25">
      <c r="B25" s="7" t="s">
        <v>258</v>
      </c>
      <c r="C25" s="10">
        <f>AVERAGE(C22:C24)</f>
        <v>53.333333333333336</v>
      </c>
    </row>
    <row r="26" spans="2:7" x14ac:dyDescent="0.25">
      <c r="B26" s="7" t="s">
        <v>259</v>
      </c>
      <c r="C26" s="9">
        <f>SUM(E22:E24)/SUM(D22:D24)</f>
        <v>17.391304347826086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23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260</v>
      </c>
    </row>
    <row r="3" spans="2:5" x14ac:dyDescent="0.25">
      <c r="B3" s="22" t="s">
        <v>261</v>
      </c>
    </row>
    <row r="4" spans="2:5" x14ac:dyDescent="0.25">
      <c r="B4" s="25" t="s">
        <v>262</v>
      </c>
    </row>
    <row r="5" spans="2:5" x14ac:dyDescent="0.25">
      <c r="B5" s="25" t="s">
        <v>263</v>
      </c>
    </row>
    <row r="6" spans="2:5" x14ac:dyDescent="0.25">
      <c r="B6" s="25" t="s">
        <v>264</v>
      </c>
    </row>
    <row r="7" spans="2:5" x14ac:dyDescent="0.25">
      <c r="B7" s="25" t="s">
        <v>265</v>
      </c>
    </row>
    <row r="8" spans="2:5" x14ac:dyDescent="0.25">
      <c r="B8" s="25" t="s">
        <v>266</v>
      </c>
    </row>
    <row r="11" spans="2:5" x14ac:dyDescent="0.25">
      <c r="B11" s="26" t="s">
        <v>12</v>
      </c>
      <c r="C11" s="26" t="s">
        <v>151</v>
      </c>
      <c r="D11" s="26" t="s">
        <v>152</v>
      </c>
      <c r="E11" s="26" t="s">
        <v>25</v>
      </c>
    </row>
    <row r="12" spans="2:5" x14ac:dyDescent="0.25">
      <c r="B12" s="30" t="s">
        <v>84</v>
      </c>
      <c r="C12" s="31">
        <v>6.2</v>
      </c>
      <c r="D12" s="31">
        <v>8.9</v>
      </c>
      <c r="E12" s="32">
        <v>120</v>
      </c>
    </row>
    <row r="13" spans="2:5" x14ac:dyDescent="0.25">
      <c r="B13" s="30" t="s">
        <v>85</v>
      </c>
      <c r="C13" s="31">
        <v>2.1</v>
      </c>
      <c r="D13" s="31">
        <v>3.4</v>
      </c>
      <c r="E13" s="32">
        <v>340</v>
      </c>
    </row>
    <row r="14" spans="2:5" x14ac:dyDescent="0.25">
      <c r="B14" s="30" t="s">
        <v>86</v>
      </c>
      <c r="C14" s="31">
        <v>3.8</v>
      </c>
      <c r="D14" s="31">
        <v>5.5</v>
      </c>
      <c r="E14" s="32">
        <v>95</v>
      </c>
    </row>
    <row r="15" spans="2:5" x14ac:dyDescent="0.25">
      <c r="B15" s="30" t="s">
        <v>87</v>
      </c>
      <c r="C15" s="31">
        <v>5.4</v>
      </c>
      <c r="D15" s="31">
        <v>7.2</v>
      </c>
      <c r="E15" s="32">
        <v>60</v>
      </c>
    </row>
    <row r="16" spans="2:5" x14ac:dyDescent="0.25">
      <c r="B16" s="30" t="s">
        <v>88</v>
      </c>
      <c r="C16" s="31">
        <v>2.6</v>
      </c>
      <c r="D16" s="31">
        <v>4.0999999999999996</v>
      </c>
      <c r="E16" s="32">
        <v>210</v>
      </c>
    </row>
    <row r="20" spans="2:2" x14ac:dyDescent="0.25">
      <c r="B20" s="22" t="s">
        <v>267</v>
      </c>
    </row>
    <row r="21" spans="2:2" x14ac:dyDescent="0.25">
      <c r="B21" s="23" t="s">
        <v>268</v>
      </c>
    </row>
    <row r="22" spans="2:2" x14ac:dyDescent="0.25">
      <c r="B22" s="23" t="s">
        <v>269</v>
      </c>
    </row>
    <row r="23" spans="2:2" x14ac:dyDescent="0.25">
      <c r="B23" s="23" t="s">
        <v>270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E24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271</v>
      </c>
    </row>
    <row r="3" spans="2:5" x14ac:dyDescent="0.25">
      <c r="B3" s="22" t="s">
        <v>272</v>
      </c>
    </row>
    <row r="4" spans="2:5" x14ac:dyDescent="0.25">
      <c r="B4" s="25" t="s">
        <v>273</v>
      </c>
    </row>
    <row r="5" spans="2:5" x14ac:dyDescent="0.25">
      <c r="B5" s="25" t="s">
        <v>274</v>
      </c>
    </row>
    <row r="6" spans="2:5" x14ac:dyDescent="0.25">
      <c r="B6" s="25" t="s">
        <v>275</v>
      </c>
    </row>
    <row r="7" spans="2:5" x14ac:dyDescent="0.25">
      <c r="B7" s="25" t="s">
        <v>276</v>
      </c>
    </row>
    <row r="8" spans="2:5" x14ac:dyDescent="0.25">
      <c r="B8" s="25" t="s">
        <v>277</v>
      </c>
    </row>
    <row r="9" spans="2:5" x14ac:dyDescent="0.25">
      <c r="B9" s="25" t="s">
        <v>278</v>
      </c>
    </row>
    <row r="12" spans="2:5" x14ac:dyDescent="0.25">
      <c r="B12" s="26" t="s">
        <v>12</v>
      </c>
      <c r="C12" s="26" t="s">
        <v>151</v>
      </c>
      <c r="D12" s="26" t="s">
        <v>152</v>
      </c>
      <c r="E12" s="26" t="s">
        <v>25</v>
      </c>
    </row>
    <row r="13" spans="2:5" x14ac:dyDescent="0.25">
      <c r="B13" s="30" t="s">
        <v>84</v>
      </c>
      <c r="C13" s="31">
        <v>6.2</v>
      </c>
      <c r="D13" s="31">
        <v>8.9</v>
      </c>
      <c r="E13" s="32">
        <v>120</v>
      </c>
    </row>
    <row r="14" spans="2:5" x14ac:dyDescent="0.25">
      <c r="B14" s="30" t="s">
        <v>85</v>
      </c>
      <c r="C14" s="31">
        <v>2.1</v>
      </c>
      <c r="D14" s="31">
        <v>3.4</v>
      </c>
      <c r="E14" s="32">
        <v>340</v>
      </c>
    </row>
    <row r="15" spans="2:5" x14ac:dyDescent="0.25">
      <c r="B15" s="30" t="s">
        <v>86</v>
      </c>
      <c r="C15" s="31">
        <v>3.8</v>
      </c>
      <c r="D15" s="31">
        <v>5.5</v>
      </c>
      <c r="E15" s="32">
        <v>95</v>
      </c>
    </row>
    <row r="16" spans="2:5" x14ac:dyDescent="0.25">
      <c r="B16" s="30" t="s">
        <v>87</v>
      </c>
      <c r="C16" s="31">
        <v>5.4</v>
      </c>
      <c r="D16" s="31">
        <v>7.2</v>
      </c>
      <c r="E16" s="32">
        <v>60</v>
      </c>
    </row>
    <row r="17" spans="2:5" x14ac:dyDescent="0.25">
      <c r="B17" s="30" t="s">
        <v>88</v>
      </c>
      <c r="C17" s="31">
        <v>2.6</v>
      </c>
      <c r="D17" s="31">
        <v>4.0999999999999996</v>
      </c>
      <c r="E17" s="32">
        <v>210</v>
      </c>
    </row>
    <row r="21" spans="2:5" x14ac:dyDescent="0.25">
      <c r="B21" s="22" t="s">
        <v>267</v>
      </c>
    </row>
    <row r="22" spans="2:5" x14ac:dyDescent="0.25">
      <c r="B22" s="23" t="s">
        <v>268</v>
      </c>
    </row>
    <row r="23" spans="2:5" x14ac:dyDescent="0.25">
      <c r="B23" s="23" t="s">
        <v>269</v>
      </c>
    </row>
    <row r="24" spans="2:5" x14ac:dyDescent="0.25">
      <c r="B24" s="23" t="s">
        <v>270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E24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279</v>
      </c>
    </row>
    <row r="3" spans="2:5" x14ac:dyDescent="0.25">
      <c r="B3" s="22" t="s">
        <v>280</v>
      </c>
    </row>
    <row r="4" spans="2:5" x14ac:dyDescent="0.25">
      <c r="B4" s="25" t="s">
        <v>281</v>
      </c>
    </row>
    <row r="5" spans="2:5" x14ac:dyDescent="0.25">
      <c r="B5" s="25" t="s">
        <v>282</v>
      </c>
    </row>
    <row r="6" spans="2:5" x14ac:dyDescent="0.25">
      <c r="B6" s="25" t="s">
        <v>283</v>
      </c>
    </row>
    <row r="7" spans="2:5" x14ac:dyDescent="0.25">
      <c r="B7" s="25" t="s">
        <v>284</v>
      </c>
    </row>
    <row r="8" spans="2:5" x14ac:dyDescent="0.25">
      <c r="B8" s="25" t="s">
        <v>285</v>
      </c>
    </row>
    <row r="9" spans="2:5" x14ac:dyDescent="0.25">
      <c r="B9" s="25" t="s">
        <v>286</v>
      </c>
    </row>
    <row r="12" spans="2:5" x14ac:dyDescent="0.25">
      <c r="B12" s="26" t="s">
        <v>12</v>
      </c>
      <c r="C12" s="26" t="s">
        <v>151</v>
      </c>
      <c r="D12" s="26" t="s">
        <v>152</v>
      </c>
      <c r="E12" s="26" t="s">
        <v>25</v>
      </c>
    </row>
    <row r="13" spans="2:5" x14ac:dyDescent="0.25">
      <c r="B13" s="30" t="s">
        <v>84</v>
      </c>
      <c r="C13" s="31">
        <v>6.2</v>
      </c>
      <c r="D13" s="31">
        <v>8.9</v>
      </c>
      <c r="E13" s="32">
        <v>120</v>
      </c>
    </row>
    <row r="14" spans="2:5" x14ac:dyDescent="0.25">
      <c r="B14" s="30" t="s">
        <v>85</v>
      </c>
      <c r="C14" s="31">
        <v>2.1</v>
      </c>
      <c r="D14" s="31">
        <v>3.4</v>
      </c>
      <c r="E14" s="32">
        <v>340</v>
      </c>
    </row>
    <row r="15" spans="2:5" x14ac:dyDescent="0.25">
      <c r="B15" s="30" t="s">
        <v>86</v>
      </c>
      <c r="C15" s="31">
        <v>3.8</v>
      </c>
      <c r="D15" s="31">
        <v>5.5</v>
      </c>
      <c r="E15" s="32">
        <v>95</v>
      </c>
    </row>
    <row r="16" spans="2:5" x14ac:dyDescent="0.25">
      <c r="B16" s="30" t="s">
        <v>87</v>
      </c>
      <c r="C16" s="31">
        <v>5.4</v>
      </c>
      <c r="D16" s="31">
        <v>7.2</v>
      </c>
      <c r="E16" s="32">
        <v>60</v>
      </c>
    </row>
    <row r="17" spans="2:5" x14ac:dyDescent="0.25">
      <c r="B17" s="30" t="s">
        <v>88</v>
      </c>
      <c r="C17" s="31">
        <v>2.6</v>
      </c>
      <c r="D17" s="31">
        <v>4.0999999999999996</v>
      </c>
      <c r="E17" s="32">
        <v>210</v>
      </c>
    </row>
    <row r="21" spans="2:5" x14ac:dyDescent="0.25">
      <c r="B21" s="22" t="s">
        <v>267</v>
      </c>
    </row>
    <row r="22" spans="2:5" x14ac:dyDescent="0.25">
      <c r="B22" s="23" t="s">
        <v>268</v>
      </c>
    </row>
    <row r="23" spans="2:5" x14ac:dyDescent="0.25">
      <c r="B23" s="23" t="s">
        <v>269</v>
      </c>
    </row>
    <row r="24" spans="2:5" x14ac:dyDescent="0.25">
      <c r="B24" s="23" t="s">
        <v>270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E28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287</v>
      </c>
    </row>
    <row r="3" spans="2:5" x14ac:dyDescent="0.25">
      <c r="B3" s="22" t="s">
        <v>288</v>
      </c>
    </row>
    <row r="4" spans="2:5" x14ac:dyDescent="0.25">
      <c r="B4" s="25" t="s">
        <v>289</v>
      </c>
    </row>
    <row r="5" spans="2:5" x14ac:dyDescent="0.25">
      <c r="B5" s="25" t="s">
        <v>290</v>
      </c>
    </row>
    <row r="6" spans="2:5" x14ac:dyDescent="0.25">
      <c r="B6" s="25" t="s">
        <v>291</v>
      </c>
    </row>
    <row r="7" spans="2:5" x14ac:dyDescent="0.25">
      <c r="B7" s="25" t="s">
        <v>292</v>
      </c>
    </row>
    <row r="8" spans="2:5" x14ac:dyDescent="0.25">
      <c r="B8" s="3" t="s">
        <v>361</v>
      </c>
    </row>
    <row r="9" spans="2:5" x14ac:dyDescent="0.25">
      <c r="B9" s="25" t="s">
        <v>293</v>
      </c>
    </row>
    <row r="10" spans="2:5" x14ac:dyDescent="0.25">
      <c r="B10" s="25" t="s">
        <v>294</v>
      </c>
    </row>
    <row r="11" spans="2:5" x14ac:dyDescent="0.25">
      <c r="B11" s="25" t="s">
        <v>295</v>
      </c>
    </row>
    <row r="13" spans="2:5" x14ac:dyDescent="0.25">
      <c r="B13" s="22" t="s">
        <v>296</v>
      </c>
      <c r="C13" s="47"/>
    </row>
    <row r="15" spans="2:5" x14ac:dyDescent="0.25">
      <c r="B15" s="26" t="s">
        <v>12</v>
      </c>
      <c r="C15" s="26" t="s">
        <v>151</v>
      </c>
      <c r="D15" s="26" t="s">
        <v>152</v>
      </c>
      <c r="E15" s="26" t="s">
        <v>25</v>
      </c>
    </row>
    <row r="16" spans="2:5" x14ac:dyDescent="0.25">
      <c r="B16" s="30" t="s">
        <v>84</v>
      </c>
      <c r="C16" s="31">
        <v>6.2</v>
      </c>
      <c r="D16" s="31">
        <v>8.9</v>
      </c>
      <c r="E16" s="32">
        <v>120</v>
      </c>
    </row>
    <row r="17" spans="2:5" x14ac:dyDescent="0.25">
      <c r="B17" s="30" t="s">
        <v>85</v>
      </c>
      <c r="C17" s="31">
        <v>2.1</v>
      </c>
      <c r="D17" s="31">
        <v>3.4</v>
      </c>
      <c r="E17" s="32">
        <v>340</v>
      </c>
    </row>
    <row r="18" spans="2:5" x14ac:dyDescent="0.25">
      <c r="B18" s="30" t="s">
        <v>86</v>
      </c>
      <c r="C18" s="31">
        <v>3.8</v>
      </c>
      <c r="D18" s="31">
        <v>5.5</v>
      </c>
      <c r="E18" s="32">
        <v>95</v>
      </c>
    </row>
    <row r="19" spans="2:5" x14ac:dyDescent="0.25">
      <c r="B19" s="30" t="s">
        <v>87</v>
      </c>
      <c r="C19" s="31">
        <v>5.4</v>
      </c>
      <c r="D19" s="31">
        <v>7.2</v>
      </c>
      <c r="E19" s="32">
        <v>60</v>
      </c>
    </row>
    <row r="20" spans="2:5" x14ac:dyDescent="0.25">
      <c r="B20" s="30" t="s">
        <v>88</v>
      </c>
      <c r="C20" s="31">
        <v>2.6</v>
      </c>
      <c r="D20" s="31">
        <v>4.0999999999999996</v>
      </c>
      <c r="E20" s="32">
        <v>210</v>
      </c>
    </row>
    <row r="25" spans="2:5" x14ac:dyDescent="0.25">
      <c r="B25" s="22" t="s">
        <v>267</v>
      </c>
    </row>
    <row r="26" spans="2:5" x14ac:dyDescent="0.25">
      <c r="B26" s="23" t="s">
        <v>268</v>
      </c>
    </row>
    <row r="27" spans="2:5" x14ac:dyDescent="0.25">
      <c r="B27" s="23" t="s">
        <v>269</v>
      </c>
    </row>
    <row r="28" spans="2:5" x14ac:dyDescent="0.25">
      <c r="B28" s="23" t="s">
        <v>270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E22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304</v>
      </c>
    </row>
    <row r="3" spans="2:5" x14ac:dyDescent="0.25">
      <c r="B3" s="22" t="s">
        <v>305</v>
      </c>
    </row>
    <row r="4" spans="2:5" x14ac:dyDescent="0.25">
      <c r="B4" s="25" t="s">
        <v>306</v>
      </c>
    </row>
    <row r="5" spans="2:5" x14ac:dyDescent="0.25">
      <c r="B5" s="25" t="s">
        <v>307</v>
      </c>
    </row>
    <row r="6" spans="2:5" x14ac:dyDescent="0.25">
      <c r="B6" s="25" t="s">
        <v>308</v>
      </c>
    </row>
    <row r="7" spans="2:5" x14ac:dyDescent="0.25">
      <c r="B7" s="25" t="s">
        <v>309</v>
      </c>
    </row>
    <row r="10" spans="2:5" x14ac:dyDescent="0.25">
      <c r="B10" s="26" t="s">
        <v>12</v>
      </c>
      <c r="C10" s="26" t="s">
        <v>151</v>
      </c>
      <c r="D10" s="26" t="s">
        <v>152</v>
      </c>
      <c r="E10" s="26" t="s">
        <v>25</v>
      </c>
    </row>
    <row r="11" spans="2:5" x14ac:dyDescent="0.25">
      <c r="B11" s="30" t="s">
        <v>84</v>
      </c>
      <c r="C11" s="31">
        <v>6.2</v>
      </c>
      <c r="D11" s="31">
        <v>8.9</v>
      </c>
      <c r="E11" s="32">
        <v>120</v>
      </c>
    </row>
    <row r="12" spans="2:5" x14ac:dyDescent="0.25">
      <c r="B12" s="30" t="s">
        <v>85</v>
      </c>
      <c r="C12" s="31">
        <v>2.1</v>
      </c>
      <c r="D12" s="31">
        <v>3.4</v>
      </c>
      <c r="E12" s="32">
        <v>340</v>
      </c>
    </row>
    <row r="13" spans="2:5" x14ac:dyDescent="0.25">
      <c r="B13" s="30" t="s">
        <v>86</v>
      </c>
      <c r="C13" s="31">
        <v>3.8</v>
      </c>
      <c r="D13" s="31">
        <v>5.5</v>
      </c>
      <c r="E13" s="32">
        <v>95</v>
      </c>
    </row>
    <row r="14" spans="2:5" x14ac:dyDescent="0.25">
      <c r="B14" s="30" t="s">
        <v>87</v>
      </c>
      <c r="C14" s="31">
        <v>5.4</v>
      </c>
      <c r="D14" s="31">
        <v>7.2</v>
      </c>
      <c r="E14" s="32">
        <v>60</v>
      </c>
    </row>
    <row r="15" spans="2:5" x14ac:dyDescent="0.25">
      <c r="B15" s="30" t="s">
        <v>88</v>
      </c>
      <c r="C15" s="31">
        <v>2.6</v>
      </c>
      <c r="D15" s="31">
        <v>4.0999999999999996</v>
      </c>
      <c r="E15" s="32">
        <v>210</v>
      </c>
    </row>
    <row r="19" spans="2:2" x14ac:dyDescent="0.25">
      <c r="B19" s="22" t="s">
        <v>267</v>
      </c>
    </row>
    <row r="20" spans="2:2" x14ac:dyDescent="0.25">
      <c r="B20" s="23" t="s">
        <v>268</v>
      </c>
    </row>
    <row r="21" spans="2:2" x14ac:dyDescent="0.25">
      <c r="B21" s="23" t="s">
        <v>269</v>
      </c>
    </row>
    <row r="22" spans="2:2" x14ac:dyDescent="0.25">
      <c r="B22" s="23" t="s">
        <v>270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E25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310</v>
      </c>
    </row>
    <row r="3" spans="2:5" x14ac:dyDescent="0.25">
      <c r="B3" s="22" t="s">
        <v>311</v>
      </c>
    </row>
    <row r="4" spans="2:5" x14ac:dyDescent="0.25">
      <c r="B4" s="25" t="s">
        <v>312</v>
      </c>
    </row>
    <row r="5" spans="2:5" x14ac:dyDescent="0.25">
      <c r="B5" s="25" t="s">
        <v>313</v>
      </c>
    </row>
    <row r="6" spans="2:5" x14ac:dyDescent="0.25">
      <c r="B6" s="25" t="s">
        <v>314</v>
      </c>
    </row>
    <row r="7" spans="2:5" x14ac:dyDescent="0.25">
      <c r="B7" s="25" t="s">
        <v>315</v>
      </c>
    </row>
    <row r="8" spans="2:5" x14ac:dyDescent="0.25">
      <c r="B8" s="25" t="s">
        <v>316</v>
      </c>
    </row>
    <row r="9" spans="2:5" x14ac:dyDescent="0.25">
      <c r="B9" s="25" t="s">
        <v>317</v>
      </c>
    </row>
    <row r="10" spans="2:5" x14ac:dyDescent="0.25">
      <c r="B10" s="25" t="s">
        <v>318</v>
      </c>
    </row>
    <row r="13" spans="2:5" x14ac:dyDescent="0.25">
      <c r="B13" s="26" t="s">
        <v>12</v>
      </c>
      <c r="C13" s="26" t="s">
        <v>151</v>
      </c>
      <c r="D13" s="26" t="s">
        <v>152</v>
      </c>
      <c r="E13" s="26" t="s">
        <v>25</v>
      </c>
    </row>
    <row r="14" spans="2:5" x14ac:dyDescent="0.25">
      <c r="B14" s="30" t="s">
        <v>84</v>
      </c>
      <c r="C14" s="31">
        <v>6.2</v>
      </c>
      <c r="D14" s="31">
        <v>8.9</v>
      </c>
      <c r="E14" s="32">
        <v>120</v>
      </c>
    </row>
    <row r="15" spans="2:5" x14ac:dyDescent="0.25">
      <c r="B15" s="30" t="s">
        <v>85</v>
      </c>
      <c r="C15" s="31">
        <v>2.1</v>
      </c>
      <c r="D15" s="31">
        <v>3.4</v>
      </c>
      <c r="E15" s="32">
        <v>340</v>
      </c>
    </row>
    <row r="16" spans="2:5" x14ac:dyDescent="0.25">
      <c r="B16" s="30" t="s">
        <v>86</v>
      </c>
      <c r="C16" s="31">
        <v>3.8</v>
      </c>
      <c r="D16" s="31">
        <v>5.5</v>
      </c>
      <c r="E16" s="32">
        <v>95</v>
      </c>
    </row>
    <row r="17" spans="2:5" x14ac:dyDescent="0.25">
      <c r="B17" s="30" t="s">
        <v>87</v>
      </c>
      <c r="C17" s="31">
        <v>5.4</v>
      </c>
      <c r="D17" s="31">
        <v>7.2</v>
      </c>
      <c r="E17" s="32">
        <v>60</v>
      </c>
    </row>
    <row r="18" spans="2:5" x14ac:dyDescent="0.25">
      <c r="B18" s="30" t="s">
        <v>88</v>
      </c>
      <c r="C18" s="31">
        <v>2.6</v>
      </c>
      <c r="D18" s="31">
        <v>4.0999999999999996</v>
      </c>
      <c r="E18" s="32">
        <v>210</v>
      </c>
    </row>
    <row r="20" spans="2:5" x14ac:dyDescent="0.25">
      <c r="B20" s="22" t="s">
        <v>319</v>
      </c>
      <c r="C20" s="48">
        <v>0.3</v>
      </c>
    </row>
    <row r="22" spans="2:5" x14ac:dyDescent="0.25">
      <c r="B22" s="22" t="s">
        <v>267</v>
      </c>
    </row>
    <row r="23" spans="2:5" x14ac:dyDescent="0.25">
      <c r="B23" s="23" t="s">
        <v>268</v>
      </c>
    </row>
    <row r="24" spans="2:5" x14ac:dyDescent="0.25">
      <c r="B24" s="23" t="s">
        <v>269</v>
      </c>
    </row>
    <row r="25" spans="2:5" x14ac:dyDescent="0.25">
      <c r="B25" s="23" t="s">
        <v>270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6A6A6"/>
  </sheetPr>
  <dimension ref="B1:H44"/>
  <sheetViews>
    <sheetView zoomScaleNormal="100" workbookViewId="0">
      <selection activeCell="E15" sqref="E15"/>
    </sheetView>
  </sheetViews>
  <sheetFormatPr defaultColWidth="8.5703125" defaultRowHeight="15" x14ac:dyDescent="0.25"/>
  <cols>
    <col min="1" max="1" width="3" customWidth="1"/>
    <col min="2" max="3" width="30" customWidth="1"/>
    <col min="4" max="4" width="24" customWidth="1"/>
    <col min="5" max="5" width="60" customWidth="1"/>
    <col min="6" max="8" width="3" customWidth="1"/>
  </cols>
  <sheetData>
    <row r="1" spans="2:8" ht="18" x14ac:dyDescent="0.25">
      <c r="B1" s="2" t="s">
        <v>191</v>
      </c>
    </row>
    <row r="2" spans="2:8" x14ac:dyDescent="0.25">
      <c r="B2" s="1" t="s">
        <v>322</v>
      </c>
    </row>
    <row r="3" spans="2:8" x14ac:dyDescent="0.25">
      <c r="B3" s="3" t="s">
        <v>342</v>
      </c>
    </row>
    <row r="4" spans="2:8" x14ac:dyDescent="0.25">
      <c r="B4" s="25" t="s">
        <v>192</v>
      </c>
    </row>
    <row r="6" spans="2:8" x14ac:dyDescent="0.25">
      <c r="B6" s="6" t="s">
        <v>193</v>
      </c>
      <c r="C6" s="6" t="s">
        <v>194</v>
      </c>
      <c r="D6" s="6" t="s">
        <v>195</v>
      </c>
      <c r="E6" s="6" t="s">
        <v>196</v>
      </c>
    </row>
    <row r="7" spans="2:8" x14ac:dyDescent="0.25">
      <c r="B7" s="7" t="s">
        <v>197</v>
      </c>
      <c r="C7" s="7" t="s">
        <v>198</v>
      </c>
      <c r="D7" s="7" t="s">
        <v>199</v>
      </c>
      <c r="E7" s="7" t="s">
        <v>200</v>
      </c>
    </row>
    <row r="8" spans="2:8" x14ac:dyDescent="0.25">
      <c r="B8" s="7" t="s">
        <v>201</v>
      </c>
      <c r="C8" s="7" t="s">
        <v>202</v>
      </c>
      <c r="D8" s="7" t="s">
        <v>199</v>
      </c>
      <c r="E8" s="7" t="s">
        <v>203</v>
      </c>
    </row>
    <row r="9" spans="2:8" x14ac:dyDescent="0.25">
      <c r="B9" s="7" t="s">
        <v>204</v>
      </c>
      <c r="C9" s="7" t="s">
        <v>205</v>
      </c>
      <c r="D9" s="7" t="s">
        <v>206</v>
      </c>
      <c r="E9" s="7" t="s">
        <v>207</v>
      </c>
    </row>
    <row r="10" spans="2:8" x14ac:dyDescent="0.25">
      <c r="B10" s="30" t="s">
        <v>208</v>
      </c>
      <c r="C10" s="30" t="s">
        <v>205</v>
      </c>
      <c r="D10" s="30" t="s">
        <v>199</v>
      </c>
      <c r="E10" s="30" t="s">
        <v>209</v>
      </c>
    </row>
    <row r="11" spans="2:8" x14ac:dyDescent="0.25">
      <c r="B11" s="4" t="s">
        <v>210</v>
      </c>
    </row>
    <row r="13" spans="2:8" x14ac:dyDescent="0.25">
      <c r="B13" s="6" t="s">
        <v>211</v>
      </c>
      <c r="C13" s="6" t="s">
        <v>212</v>
      </c>
      <c r="D13" s="6" t="s">
        <v>213</v>
      </c>
      <c r="F13" s="15"/>
      <c r="H13" s="1"/>
    </row>
    <row r="14" spans="2:8" x14ac:dyDescent="0.25">
      <c r="B14" s="7" t="s">
        <v>214</v>
      </c>
      <c r="C14" s="16"/>
      <c r="D14" s="16"/>
      <c r="F14" s="3"/>
      <c r="H14" s="1"/>
    </row>
    <row r="15" spans="2:8" x14ac:dyDescent="0.25">
      <c r="B15" s="7" t="s">
        <v>215</v>
      </c>
      <c r="C15" s="16"/>
      <c r="D15" s="16"/>
      <c r="F15" s="3"/>
    </row>
    <row r="16" spans="2:8" x14ac:dyDescent="0.25">
      <c r="B16" s="7" t="s">
        <v>216</v>
      </c>
      <c r="C16" s="16"/>
      <c r="D16" s="16"/>
      <c r="F16" s="3"/>
    </row>
    <row r="17" spans="2:6" x14ac:dyDescent="0.25">
      <c r="B17" s="7" t="s">
        <v>217</v>
      </c>
      <c r="C17" s="16"/>
      <c r="D17" s="16"/>
      <c r="F17" s="3"/>
    </row>
    <row r="18" spans="2:6" x14ac:dyDescent="0.25">
      <c r="B18" s="7" t="s">
        <v>218</v>
      </c>
      <c r="C18" s="16"/>
      <c r="D18" s="16"/>
      <c r="F18" s="3"/>
    </row>
    <row r="19" spans="2:6" x14ac:dyDescent="0.25">
      <c r="B19" s="7" t="s">
        <v>219</v>
      </c>
      <c r="C19" s="16"/>
      <c r="D19" s="16"/>
      <c r="F19" s="3"/>
    </row>
    <row r="20" spans="2:6" x14ac:dyDescent="0.25">
      <c r="B20" s="7" t="s">
        <v>220</v>
      </c>
      <c r="C20" s="16"/>
      <c r="D20" s="16"/>
      <c r="F20" s="3"/>
    </row>
    <row r="23" spans="2:6" x14ac:dyDescent="0.25">
      <c r="B23" s="4" t="s">
        <v>64</v>
      </c>
    </row>
    <row r="24" spans="2:6" x14ac:dyDescent="0.25">
      <c r="B24" s="11" t="s">
        <v>221</v>
      </c>
    </row>
    <row r="25" spans="2:6" x14ac:dyDescent="0.25">
      <c r="B25" s="39" t="s">
        <v>222</v>
      </c>
    </row>
    <row r="26" spans="2:6" x14ac:dyDescent="0.25">
      <c r="B26" s="11" t="s">
        <v>223</v>
      </c>
    </row>
    <row r="27" spans="2:6" x14ac:dyDescent="0.25">
      <c r="B27" s="11" t="s">
        <v>224</v>
      </c>
    </row>
    <row r="28" spans="2:6" x14ac:dyDescent="0.25">
      <c r="B28" s="39" t="s">
        <v>225</v>
      </c>
    </row>
    <row r="29" spans="2:6" x14ac:dyDescent="0.25">
      <c r="B29" s="39" t="s">
        <v>226</v>
      </c>
    </row>
    <row r="30" spans="2:6" x14ac:dyDescent="0.25">
      <c r="B30" s="11" t="s">
        <v>227</v>
      </c>
    </row>
    <row r="32" spans="2:6" x14ac:dyDescent="0.25">
      <c r="B32" s="4" t="s">
        <v>228</v>
      </c>
    </row>
    <row r="33" spans="2:2" x14ac:dyDescent="0.25">
      <c r="B33" s="11" t="s">
        <v>229</v>
      </c>
    </row>
    <row r="34" spans="2:2" x14ac:dyDescent="0.25">
      <c r="B34" s="11" t="s">
        <v>230</v>
      </c>
    </row>
    <row r="35" spans="2:2" x14ac:dyDescent="0.25">
      <c r="B35" s="11" t="s">
        <v>231</v>
      </c>
    </row>
    <row r="37" spans="2:2" x14ac:dyDescent="0.25">
      <c r="B37" s="11" t="s">
        <v>343</v>
      </c>
    </row>
    <row r="38" spans="2:2" x14ac:dyDescent="0.25">
      <c r="B38" s="11" t="s">
        <v>232</v>
      </c>
    </row>
    <row r="39" spans="2:2" x14ac:dyDescent="0.25">
      <c r="B39" s="11"/>
    </row>
    <row r="40" spans="2:2" x14ac:dyDescent="0.25">
      <c r="B40" s="11" t="s">
        <v>233</v>
      </c>
    </row>
    <row r="41" spans="2:2" x14ac:dyDescent="0.25">
      <c r="B41" s="11" t="s">
        <v>234</v>
      </c>
    </row>
    <row r="43" spans="2:2" x14ac:dyDescent="0.25">
      <c r="B43" s="39" t="s">
        <v>235</v>
      </c>
    </row>
    <row r="44" spans="2:2" x14ac:dyDescent="0.25">
      <c r="B44" s="39" t="s">
        <v>236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A6A6A6"/>
  </sheetPr>
  <dimension ref="B1:E23"/>
  <sheetViews>
    <sheetView workbookViewId="0"/>
  </sheetViews>
  <sheetFormatPr defaultRowHeight="15" x14ac:dyDescent="0.25"/>
  <cols>
    <col min="2" max="2" width="26" customWidth="1"/>
    <col min="3" max="3" width="12" customWidth="1"/>
  </cols>
  <sheetData>
    <row r="1" spans="2:5" ht="18" x14ac:dyDescent="0.25">
      <c r="B1" s="24" t="s">
        <v>297</v>
      </c>
    </row>
    <row r="2" spans="2:5" x14ac:dyDescent="0.25">
      <c r="B2" s="1" t="s">
        <v>322</v>
      </c>
    </row>
    <row r="3" spans="2:5" x14ac:dyDescent="0.25">
      <c r="B3" s="22" t="s">
        <v>298</v>
      </c>
    </row>
    <row r="4" spans="2:5" x14ac:dyDescent="0.25">
      <c r="B4" s="25" t="s">
        <v>299</v>
      </c>
    </row>
    <row r="5" spans="2:5" x14ac:dyDescent="0.25">
      <c r="B5" s="25" t="s">
        <v>300</v>
      </c>
    </row>
    <row r="6" spans="2:5" x14ac:dyDescent="0.25">
      <c r="B6" s="25" t="s">
        <v>301</v>
      </c>
    </row>
    <row r="7" spans="2:5" x14ac:dyDescent="0.25">
      <c r="B7" s="25" t="s">
        <v>302</v>
      </c>
    </row>
    <row r="8" spans="2:5" x14ac:dyDescent="0.25">
      <c r="B8" s="25" t="s">
        <v>303</v>
      </c>
    </row>
    <row r="11" spans="2:5" x14ac:dyDescent="0.25">
      <c r="B11" s="26" t="s">
        <v>12</v>
      </c>
      <c r="C11" s="26" t="s">
        <v>151</v>
      </c>
      <c r="D11" s="26" t="s">
        <v>152</v>
      </c>
      <c r="E11" s="26" t="s">
        <v>25</v>
      </c>
    </row>
    <row r="12" spans="2:5" x14ac:dyDescent="0.25">
      <c r="B12" s="30" t="s">
        <v>84</v>
      </c>
      <c r="C12" s="31">
        <v>6.2</v>
      </c>
      <c r="D12" s="31">
        <v>8.9</v>
      </c>
      <c r="E12" s="32">
        <v>120</v>
      </c>
    </row>
    <row r="13" spans="2:5" x14ac:dyDescent="0.25">
      <c r="B13" s="30" t="s">
        <v>85</v>
      </c>
      <c r="C13" s="31">
        <v>2.1</v>
      </c>
      <c r="D13" s="31">
        <v>3.4</v>
      </c>
      <c r="E13" s="32">
        <v>340</v>
      </c>
    </row>
    <row r="14" spans="2:5" x14ac:dyDescent="0.25">
      <c r="B14" s="30" t="s">
        <v>86</v>
      </c>
      <c r="C14" s="31">
        <v>3.8</v>
      </c>
      <c r="D14" s="31">
        <v>5.5</v>
      </c>
      <c r="E14" s="32">
        <v>95</v>
      </c>
    </row>
    <row r="15" spans="2:5" x14ac:dyDescent="0.25">
      <c r="B15" s="30" t="s">
        <v>87</v>
      </c>
      <c r="C15" s="31">
        <v>5.4</v>
      </c>
      <c r="D15" s="31">
        <v>7.2</v>
      </c>
      <c r="E15" s="32">
        <v>60</v>
      </c>
    </row>
    <row r="16" spans="2:5" x14ac:dyDescent="0.25">
      <c r="B16" s="30" t="s">
        <v>88</v>
      </c>
      <c r="C16" s="31">
        <v>2.6</v>
      </c>
      <c r="D16" s="31">
        <v>4.0999999999999996</v>
      </c>
      <c r="E16" s="32">
        <v>210</v>
      </c>
    </row>
    <row r="20" spans="2:2" x14ac:dyDescent="0.25">
      <c r="B20" s="22" t="s">
        <v>267</v>
      </c>
    </row>
    <row r="21" spans="2:2" x14ac:dyDescent="0.25">
      <c r="B21" s="23" t="s">
        <v>268</v>
      </c>
    </row>
    <row r="22" spans="2:2" x14ac:dyDescent="0.25">
      <c r="B22" s="23" t="s">
        <v>269</v>
      </c>
    </row>
    <row r="23" spans="2:2" x14ac:dyDescent="0.25">
      <c r="B23" s="23" t="s">
        <v>270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68CE-50E9-4D4A-B41B-5373836CA60D}">
  <sheetPr>
    <tabColor rgb="FFA6A6A6"/>
  </sheetPr>
  <dimension ref="B1:F30"/>
  <sheetViews>
    <sheetView workbookViewId="0"/>
  </sheetViews>
  <sheetFormatPr defaultRowHeight="15" x14ac:dyDescent="0.25"/>
  <cols>
    <col min="2" max="2" width="22.42578125" customWidth="1"/>
    <col min="3" max="3" width="15.85546875" bestFit="1" customWidth="1"/>
    <col min="4" max="4" width="30.85546875" bestFit="1" customWidth="1"/>
    <col min="5" max="6" width="18" customWidth="1"/>
  </cols>
  <sheetData>
    <row r="1" spans="2:5" ht="18" x14ac:dyDescent="0.25">
      <c r="B1" s="2" t="s">
        <v>327</v>
      </c>
    </row>
    <row r="2" spans="2:5" x14ac:dyDescent="0.25">
      <c r="B2" s="1" t="s">
        <v>322</v>
      </c>
    </row>
    <row r="6" spans="2:5" x14ac:dyDescent="0.25">
      <c r="B6" s="4" t="s">
        <v>326</v>
      </c>
    </row>
    <row r="7" spans="2:5" x14ac:dyDescent="0.25">
      <c r="B7" s="25" t="s">
        <v>35</v>
      </c>
    </row>
    <row r="8" spans="2:5" x14ac:dyDescent="0.25">
      <c r="B8" s="3" t="s">
        <v>359</v>
      </c>
    </row>
    <row r="9" spans="2:5" x14ac:dyDescent="0.25">
      <c r="B9" s="3" t="s">
        <v>360</v>
      </c>
    </row>
    <row r="10" spans="2:5" x14ac:dyDescent="0.25">
      <c r="B10" s="23" t="s">
        <v>39</v>
      </c>
    </row>
    <row r="12" spans="2:5" x14ac:dyDescent="0.25">
      <c r="B12" s="30" t="s">
        <v>40</v>
      </c>
      <c r="C12" s="35">
        <v>1.1000000000000001</v>
      </c>
    </row>
    <row r="13" spans="2:5" x14ac:dyDescent="0.25">
      <c r="B13" s="26" t="s">
        <v>12</v>
      </c>
      <c r="C13" s="26" t="s">
        <v>24</v>
      </c>
      <c r="D13" s="51" t="s">
        <v>358</v>
      </c>
      <c r="E13" s="51" t="s">
        <v>357</v>
      </c>
    </row>
    <row r="14" spans="2:5" x14ac:dyDescent="0.25">
      <c r="B14" s="30" t="s">
        <v>28</v>
      </c>
      <c r="C14" s="31">
        <v>8.9</v>
      </c>
      <c r="D14" s="36"/>
      <c r="E14" s="31"/>
    </row>
    <row r="15" spans="2:5" x14ac:dyDescent="0.25">
      <c r="B15" s="30" t="s">
        <v>30</v>
      </c>
      <c r="C15" s="31">
        <v>3.4</v>
      </c>
      <c r="D15" s="31"/>
      <c r="E15" s="31"/>
    </row>
    <row r="16" spans="2:5" x14ac:dyDescent="0.25">
      <c r="B16" s="30" t="s">
        <v>32</v>
      </c>
      <c r="C16" s="31">
        <v>5.5</v>
      </c>
      <c r="D16" s="31"/>
      <c r="E16" s="31"/>
    </row>
    <row r="17" spans="2:6" x14ac:dyDescent="0.25">
      <c r="B17" s="30" t="s">
        <v>45</v>
      </c>
      <c r="C17" s="31">
        <v>7.2</v>
      </c>
      <c r="D17" s="31"/>
      <c r="E17" s="31"/>
    </row>
    <row r="18" spans="2:6" x14ac:dyDescent="0.25">
      <c r="B18" s="30" t="s">
        <v>47</v>
      </c>
      <c r="C18" s="31">
        <v>4.0999999999999996</v>
      </c>
      <c r="D18" s="31"/>
      <c r="E18" s="31"/>
      <c r="F18" s="50"/>
    </row>
    <row r="22" spans="2:6" x14ac:dyDescent="0.25">
      <c r="B22" s="4" t="s">
        <v>325</v>
      </c>
    </row>
    <row r="23" spans="2:6" x14ac:dyDescent="0.25">
      <c r="B23" s="25" t="s">
        <v>66</v>
      </c>
    </row>
    <row r="24" spans="2:6" x14ac:dyDescent="0.25">
      <c r="B24" s="25" t="s">
        <v>68</v>
      </c>
    </row>
    <row r="25" spans="2:6" x14ac:dyDescent="0.25">
      <c r="B25" s="25" t="s">
        <v>328</v>
      </c>
    </row>
    <row r="26" spans="2:6" x14ac:dyDescent="0.25">
      <c r="B26" s="23" t="s">
        <v>329</v>
      </c>
    </row>
    <row r="27" spans="2:6" x14ac:dyDescent="0.25">
      <c r="B27" s="26" t="s">
        <v>71</v>
      </c>
      <c r="D27" s="26" t="s">
        <v>72</v>
      </c>
    </row>
    <row r="28" spans="2:6" x14ac:dyDescent="0.25">
      <c r="B28" s="30" t="s">
        <v>74</v>
      </c>
      <c r="D28" s="34"/>
    </row>
    <row r="29" spans="2:6" x14ac:dyDescent="0.25">
      <c r="B29" s="30" t="s">
        <v>76</v>
      </c>
      <c r="D29" s="34"/>
    </row>
    <row r="30" spans="2:6" x14ac:dyDescent="0.25">
      <c r="B30" s="30" t="s">
        <v>77</v>
      </c>
      <c r="D30" s="3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4305-2C0D-4651-A82A-06BD1C921A5A}">
  <sheetPr>
    <tabColor rgb="FFA6A6A6"/>
  </sheetPr>
  <dimension ref="B1:D23"/>
  <sheetViews>
    <sheetView workbookViewId="0">
      <selection activeCell="B1" sqref="B1"/>
    </sheetView>
  </sheetViews>
  <sheetFormatPr defaultRowHeight="15" x14ac:dyDescent="0.25"/>
  <cols>
    <col min="2" max="2" width="22.42578125" customWidth="1"/>
    <col min="3" max="3" width="15.85546875" bestFit="1" customWidth="1"/>
    <col min="4" max="4" width="30.85546875" bestFit="1" customWidth="1"/>
  </cols>
  <sheetData>
    <row r="1" spans="2:4" ht="18" x14ac:dyDescent="0.25">
      <c r="B1" s="2" t="s">
        <v>344</v>
      </c>
    </row>
    <row r="2" spans="2:4" x14ac:dyDescent="0.25">
      <c r="B2" s="1" t="s">
        <v>322</v>
      </c>
    </row>
    <row r="3" spans="2:4" x14ac:dyDescent="0.25">
      <c r="B3" s="3" t="s">
        <v>345</v>
      </c>
    </row>
    <row r="5" spans="2:4" x14ac:dyDescent="0.25">
      <c r="B5" s="4" t="s">
        <v>131</v>
      </c>
      <c r="C5" s="5">
        <v>0.23</v>
      </c>
      <c r="D5" s="1" t="s">
        <v>346</v>
      </c>
    </row>
    <row r="7" spans="2:4" x14ac:dyDescent="0.25">
      <c r="B7" s="6" t="s">
        <v>12</v>
      </c>
      <c r="C7" s="6" t="s">
        <v>133</v>
      </c>
      <c r="D7" s="6" t="s">
        <v>134</v>
      </c>
    </row>
    <row r="8" spans="2:4" x14ac:dyDescent="0.25">
      <c r="B8" s="7" t="s">
        <v>84</v>
      </c>
      <c r="C8" s="8">
        <v>8.9</v>
      </c>
      <c r="D8" s="9">
        <f>C8*(1+DPH_Navyse)</f>
        <v>10.947000000000001</v>
      </c>
    </row>
    <row r="9" spans="2:4" x14ac:dyDescent="0.25">
      <c r="B9" s="7" t="s">
        <v>85</v>
      </c>
      <c r="C9" s="8">
        <v>3.4</v>
      </c>
      <c r="D9" s="9">
        <f>C9*(1+DPH_Navyse)</f>
        <v>4.1819999999999995</v>
      </c>
    </row>
    <row r="10" spans="2:4" x14ac:dyDescent="0.25">
      <c r="B10" s="7" t="s">
        <v>86</v>
      </c>
      <c r="C10" s="8">
        <v>5.5</v>
      </c>
      <c r="D10" s="9">
        <f>C10*(1+DPH_Navyse)</f>
        <v>6.7649999999999997</v>
      </c>
    </row>
    <row r="11" spans="2:4" x14ac:dyDescent="0.25">
      <c r="B11" s="7" t="s">
        <v>87</v>
      </c>
      <c r="C11" s="8">
        <v>7.2</v>
      </c>
      <c r="D11" s="9">
        <f>C11*(1+DPH_Navyse)</f>
        <v>8.8559999999999999</v>
      </c>
    </row>
    <row r="12" spans="2:4" x14ac:dyDescent="0.25">
      <c r="B12" s="7" t="s">
        <v>88</v>
      </c>
      <c r="C12" s="8">
        <v>4.0999999999999996</v>
      </c>
      <c r="D12" s="9">
        <f>C12*(1+DPH_Navyse)</f>
        <v>5.0429999999999993</v>
      </c>
    </row>
    <row r="13" spans="2:4" x14ac:dyDescent="0.25">
      <c r="B13" s="40" t="s">
        <v>135</v>
      </c>
      <c r="C13" s="41">
        <f>SUM(C8:C12)</f>
        <v>29.1</v>
      </c>
      <c r="D13" s="41">
        <f>SUM(D8:D12)</f>
        <v>35.792999999999999</v>
      </c>
    </row>
    <row r="15" spans="2:4" x14ac:dyDescent="0.25">
      <c r="B15" s="4" t="s">
        <v>89</v>
      </c>
    </row>
    <row r="16" spans="2:4" x14ac:dyDescent="0.25">
      <c r="B16" s="11" t="s">
        <v>347</v>
      </c>
    </row>
    <row r="17" spans="2:2" x14ac:dyDescent="0.25">
      <c r="B17" s="11" t="s">
        <v>348</v>
      </c>
    </row>
    <row r="18" spans="2:2" x14ac:dyDescent="0.25">
      <c r="B18" s="11" t="s">
        <v>349</v>
      </c>
    </row>
    <row r="19" spans="2:2" x14ac:dyDescent="0.25">
      <c r="B19" s="11" t="s">
        <v>350</v>
      </c>
    </row>
    <row r="20" spans="2:2" x14ac:dyDescent="0.25">
      <c r="B20" s="11" t="s">
        <v>351</v>
      </c>
    </row>
    <row r="21" spans="2:2" x14ac:dyDescent="0.25">
      <c r="B21" s="11" t="s">
        <v>352</v>
      </c>
    </row>
    <row r="23" spans="2:2" x14ac:dyDescent="0.25">
      <c r="B23" s="11" t="s">
        <v>353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zoomScaleNormal="100" workbookViewId="0"/>
  </sheetViews>
  <sheetFormatPr defaultColWidth="8.5703125" defaultRowHeight="15" x14ac:dyDescent="0.25"/>
  <cols>
    <col min="1" max="1" width="100" customWidth="1"/>
  </cols>
  <sheetData>
    <row r="1" spans="1:1" x14ac:dyDescent="0.25">
      <c r="A1" s="25" t="s">
        <v>320</v>
      </c>
    </row>
    <row r="2" spans="1:1" x14ac:dyDescent="0.25">
      <c r="A2" s="49" t="s">
        <v>321</v>
      </c>
    </row>
  </sheetData>
  <hyperlinks>
    <hyperlink ref="A2" r:id="rId1" xr:uid="{00000000-0004-0000-0F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</vt:i4>
      </vt:variant>
    </vt:vector>
  </HeadingPairs>
  <TitlesOfParts>
    <vt:vector size="20" baseType="lpstr">
      <vt:lpstr>Úvod</vt:lpstr>
      <vt:lpstr>Rozcvička</vt:lpstr>
      <vt:lpstr>Príklad Vz.1</vt:lpstr>
      <vt:lpstr>Príklad Vz.2</vt:lpstr>
      <vt:lpstr>Príklad Vz.3</vt:lpstr>
      <vt:lpstr>Príklad Vz.4</vt:lpstr>
      <vt:lpstr>Príklad Vz.5</vt:lpstr>
      <vt:lpstr>Cvičenie Vz.1</vt:lpstr>
      <vt:lpstr>Cvičenie Vz.2</vt:lpstr>
      <vt:lpstr>Cvičenie Vz.3</vt:lpstr>
      <vt:lpstr>Cvičenie Vz.4</vt:lpstr>
      <vt:lpstr>Cvičenie Vz.5A</vt:lpstr>
      <vt:lpstr>Cvičenie Vz.5B</vt:lpstr>
      <vt:lpstr>Navyše – Excel háda</vt:lpstr>
      <vt:lpstr>Navyše – Excel háda – cvič.</vt:lpstr>
      <vt:lpstr>Navyše – Rozcvička</vt:lpstr>
      <vt:lpstr>Navyše – Názvy</vt:lpstr>
      <vt:lpstr>Ďalšie úlohy</vt:lpstr>
      <vt:lpstr>DPH</vt:lpstr>
      <vt:lpstr>DPH_Navyse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Adamko</dc:creator>
  <cp:lastModifiedBy>Peter Adamko</cp:lastModifiedBy>
  <cp:revision>0</cp:revision>
  <dcterms:created xsi:type="dcterms:W3CDTF">2026-09-20T22:52:16Z</dcterms:created>
  <dcterms:modified xsi:type="dcterms:W3CDTF">2026-10-08T07:02:38Z</dcterms:modified>
  <dc:language>en-US</dc:language>
</cp:coreProperties>
</file>